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calcChain.xml><?xml version="1.0" encoding="utf-8"?>
<calcChain xmlns="http://schemas.openxmlformats.org/spreadsheetml/2006/main">
  <c r="G40" i="1"/>
  <c r="G23"/>
  <c r="O24"/>
  <c r="N36"/>
  <c r="N35"/>
  <c r="N34"/>
  <c r="N33"/>
  <c r="N32"/>
  <c r="N31"/>
  <c r="N30"/>
  <c r="N29"/>
  <c r="N28"/>
  <c r="N25"/>
  <c r="N24"/>
  <c r="G14"/>
  <c r="L14"/>
  <c r="L40"/>
  <c r="I40"/>
  <c r="I54" s="1"/>
  <c r="H54"/>
  <c r="H40"/>
  <c r="C15"/>
  <c r="C16"/>
  <c r="C40" s="1"/>
  <c r="C17"/>
  <c r="C18"/>
  <c r="C19"/>
  <c r="C20"/>
  <c r="C21"/>
  <c r="C24"/>
  <c r="C25"/>
  <c r="C26"/>
  <c r="J26" s="1"/>
  <c r="C27"/>
  <c r="C28"/>
  <c r="J28" s="1"/>
  <c r="C29"/>
  <c r="C30"/>
  <c r="J30" s="1"/>
  <c r="C31"/>
  <c r="C32"/>
  <c r="J32" s="1"/>
  <c r="C33"/>
  <c r="C34"/>
  <c r="J34" s="1"/>
  <c r="C35"/>
  <c r="C36"/>
  <c r="J36" s="1"/>
  <c r="C37"/>
  <c r="C38"/>
  <c r="J38" s="1"/>
  <c r="C14"/>
  <c r="D15"/>
  <c r="D16"/>
  <c r="D40" s="1"/>
  <c r="D17"/>
  <c r="D18"/>
  <c r="D19"/>
  <c r="D20"/>
  <c r="D21"/>
  <c r="D24"/>
  <c r="D25"/>
  <c r="D26"/>
  <c r="D27"/>
  <c r="D28"/>
  <c r="D29"/>
  <c r="D30"/>
  <c r="D31"/>
  <c r="D32"/>
  <c r="D33"/>
  <c r="D34"/>
  <c r="D35"/>
  <c r="D36"/>
  <c r="D37"/>
  <c r="D38"/>
  <c r="D14"/>
  <c r="E40"/>
  <c r="F40"/>
  <c r="J37"/>
  <c r="J14"/>
  <c r="J15"/>
  <c r="L15" s="1"/>
  <c r="J25"/>
  <c r="J27"/>
  <c r="J29"/>
  <c r="L29" s="1"/>
  <c r="J31"/>
  <c r="J33"/>
  <c r="J35"/>
  <c r="K40"/>
  <c r="K54" s="1"/>
  <c r="J21"/>
  <c r="L21" s="1"/>
  <c r="J16" l="1"/>
  <c r="J17"/>
  <c r="L17" s="1"/>
  <c r="J18"/>
  <c r="L18" s="1"/>
  <c r="J19"/>
  <c r="L19" s="1"/>
  <c r="J20"/>
  <c r="L20" s="1"/>
  <c r="J24"/>
  <c r="L24" s="1"/>
  <c r="L25"/>
  <c r="L26"/>
  <c r="L27"/>
  <c r="L28"/>
  <c r="L30"/>
  <c r="L31"/>
  <c r="L32"/>
  <c r="L33"/>
  <c r="L34"/>
  <c r="L35"/>
  <c r="L36"/>
  <c r="L37"/>
  <c r="L38"/>
  <c r="G15"/>
  <c r="G16"/>
  <c r="G17"/>
  <c r="G18"/>
  <c r="G19"/>
  <c r="G20"/>
  <c r="G21"/>
  <c r="G24"/>
  <c r="G25"/>
  <c r="G26"/>
  <c r="G27"/>
  <c r="G28"/>
  <c r="G29"/>
  <c r="G30"/>
  <c r="G31"/>
  <c r="G32"/>
  <c r="G33"/>
  <c r="G34"/>
  <c r="G35"/>
  <c r="G36"/>
  <c r="G37"/>
  <c r="G38"/>
  <c r="J40" l="1"/>
  <c r="L16"/>
  <c r="L54" l="1"/>
  <c r="J54"/>
</calcChain>
</file>

<file path=xl/sharedStrings.xml><?xml version="1.0" encoding="utf-8"?>
<sst xmlns="http://schemas.openxmlformats.org/spreadsheetml/2006/main" count="30" uniqueCount="29">
  <si>
    <t>Срок лизинга-23 мес.</t>
  </si>
  <si>
    <t>СПИ - 36 мес</t>
  </si>
  <si>
    <t>Ам в БУ</t>
  </si>
  <si>
    <t>Ам в НУ</t>
  </si>
  <si>
    <t>мес п/п</t>
  </si>
  <si>
    <t>дата оплаты</t>
  </si>
  <si>
    <t>Лизинговые платежи без НДС</t>
  </si>
  <si>
    <t>НДС</t>
  </si>
  <si>
    <t>Лизинговые платежи с НДС</t>
  </si>
  <si>
    <t>Зачет аванса</t>
  </si>
  <si>
    <t>Лизинговые платежи к начислению НДС</t>
  </si>
  <si>
    <t>Амортизация</t>
  </si>
  <si>
    <t>Расходы в БУ</t>
  </si>
  <si>
    <t>Расходы в НУ</t>
  </si>
  <si>
    <t>Лизинговые услуги</t>
  </si>
  <si>
    <t>Сумма аванса</t>
  </si>
  <si>
    <t>ИТОГО</t>
  </si>
  <si>
    <t>итого</t>
  </si>
  <si>
    <t>Выкупная стоимость-последний лизинговый платеж</t>
  </si>
  <si>
    <t>Договор лизинга № А-169/16  от 01 августа 2016 г. хайлюкс</t>
  </si>
  <si>
    <t>Стоимость имущества без НДС - 2 068 644,07</t>
  </si>
  <si>
    <t>НДС- 372 355,93</t>
  </si>
  <si>
    <t>С НДС - 2 441 000,00</t>
  </si>
  <si>
    <t>НДС - 504 449,41</t>
  </si>
  <si>
    <t>с НДС - 3 306 946,10</t>
  </si>
  <si>
    <t>Общая сумма лизинговых платежей без НДС - 2 802 496,69</t>
  </si>
  <si>
    <t>Первоначальная стоимость в БУ - 2 802 496,69</t>
  </si>
  <si>
    <t>Первоначальная стоимость в НУ - 2 068 644,07</t>
  </si>
  <si>
    <t>Выкупная стоимость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</si>
</sst>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7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wrapText="1"/>
    </xf>
    <xf numFmtId="0" fontId="2" fillId="0" borderId="1" xfId="0" applyFont="1" applyBorder="1"/>
    <xf numFmtId="0" fontId="2" fillId="0" borderId="0" xfId="0" applyFont="1" applyBorder="1" applyAlignment="1">
      <alignment horizontal="center" wrapText="1"/>
    </xf>
    <xf numFmtId="0" fontId="0" fillId="0" borderId="1" xfId="0" applyBorder="1"/>
    <xf numFmtId="14" fontId="2" fillId="0" borderId="1" xfId="0" applyNumberFormat="1" applyFont="1" applyBorder="1" applyAlignment="1">
      <alignment horizontal="center" wrapText="1"/>
    </xf>
    <xf numFmtId="2" fontId="2" fillId="0" borderId="1" xfId="0" applyNumberFormat="1" applyFont="1" applyBorder="1" applyAlignment="1">
      <alignment horizontal="center" wrapText="1"/>
    </xf>
    <xf numFmtId="4" fontId="2" fillId="0" borderId="1" xfId="0" applyNumberFormat="1" applyFont="1" applyBorder="1" applyAlignment="1">
      <alignment horizontal="center"/>
    </xf>
    <xf numFmtId="0" fontId="2" fillId="0" borderId="0" xfId="0" applyFont="1" applyBorder="1" applyAlignme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4" fontId="4" fillId="0" borderId="1" xfId="0" applyNumberFormat="1" applyFont="1" applyBorder="1" applyAlignment="1">
      <alignment horizontal="center"/>
    </xf>
    <xf numFmtId="4" fontId="0" fillId="0" borderId="0" xfId="0" applyNumberFormat="1"/>
    <xf numFmtId="0" fontId="5" fillId="0" borderId="0" xfId="0" applyFont="1"/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center"/>
    </xf>
    <xf numFmtId="2" fontId="2" fillId="0" borderId="5" xfId="0" applyNumberFormat="1" applyFont="1" applyBorder="1" applyAlignment="1">
      <alignment horizontal="center"/>
    </xf>
    <xf numFmtId="0" fontId="1" fillId="0" borderId="5" xfId="0" applyFont="1" applyBorder="1"/>
    <xf numFmtId="0" fontId="2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 wrapText="1"/>
    </xf>
    <xf numFmtId="0" fontId="2" fillId="0" borderId="10" xfId="0" applyFont="1" applyFill="1" applyBorder="1" applyAlignment="1">
      <alignment horizontal="center" wrapText="1"/>
    </xf>
    <xf numFmtId="14" fontId="2" fillId="0" borderId="6" xfId="0" applyNumberFormat="1" applyFont="1" applyBorder="1" applyAlignment="1">
      <alignment horizontal="center" wrapText="1"/>
    </xf>
    <xf numFmtId="2" fontId="2" fillId="0" borderId="6" xfId="0" applyNumberFormat="1" applyFont="1" applyBorder="1" applyAlignment="1">
      <alignment horizontal="center"/>
    </xf>
    <xf numFmtId="0" fontId="1" fillId="0" borderId="6" xfId="0" applyFont="1" applyBorder="1"/>
    <xf numFmtId="2" fontId="2" fillId="0" borderId="6" xfId="0" applyNumberFormat="1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14" fontId="6" fillId="0" borderId="8" xfId="0" applyNumberFormat="1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2" fontId="6" fillId="0" borderId="8" xfId="0" applyNumberFormat="1" applyFont="1" applyBorder="1" applyAlignment="1">
      <alignment horizontal="center" wrapText="1"/>
    </xf>
    <xf numFmtId="0" fontId="6" fillId="0" borderId="0" xfId="0" applyFont="1"/>
    <xf numFmtId="0" fontId="6" fillId="0" borderId="1" xfId="0" applyFont="1" applyBorder="1"/>
    <xf numFmtId="2" fontId="6" fillId="0" borderId="9" xfId="0" applyNumberFormat="1" applyFont="1" applyBorder="1" applyAlignment="1">
      <alignment horizontal="center" wrapText="1"/>
    </xf>
    <xf numFmtId="2" fontId="0" fillId="0" borderId="0" xfId="0" applyNumberFormat="1"/>
    <xf numFmtId="2" fontId="2" fillId="0" borderId="0" xfId="0" applyNumberFormat="1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14" fontId="2" fillId="2" borderId="1" xfId="0" applyNumberFormat="1" applyFont="1" applyFill="1" applyBorder="1" applyAlignment="1">
      <alignment horizontal="center" wrapText="1"/>
    </xf>
    <xf numFmtId="2" fontId="2" fillId="2" borderId="1" xfId="0" applyNumberFormat="1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4"/>
  <sheetViews>
    <sheetView tabSelected="1" workbookViewId="0">
      <selection activeCell="B22" sqref="B22:L22"/>
    </sheetView>
  </sheetViews>
  <sheetFormatPr defaultRowHeight="15"/>
  <cols>
    <col min="3" max="3" width="12.5703125" customWidth="1"/>
    <col min="4" max="4" width="10.140625" customWidth="1"/>
    <col min="5" max="5" width="10.42578125" customWidth="1"/>
    <col min="6" max="6" width="8.7109375" customWidth="1"/>
    <col min="7" max="7" width="11.42578125" customWidth="1"/>
    <col min="8" max="8" width="11" customWidth="1"/>
    <col min="9" max="9" width="11.85546875" customWidth="1"/>
    <col min="10" max="10" width="9.7109375" customWidth="1"/>
    <col min="11" max="11" width="6.7109375" customWidth="1"/>
    <col min="12" max="12" width="10" bestFit="1" customWidth="1"/>
    <col min="13" max="13" width="9.28515625" customWidth="1"/>
    <col min="14" max="14" width="11.42578125" bestFit="1" customWidth="1"/>
    <col min="15" max="15" width="13.28515625" customWidth="1"/>
    <col min="16" max="16" width="10.5703125" bestFit="1" customWidth="1"/>
    <col min="17" max="17" width="14.85546875" customWidth="1"/>
    <col min="19" max="19" width="11.140625" customWidth="1"/>
  </cols>
  <sheetData>
    <row r="1" spans="1:14">
      <c r="A1" s="37" t="s">
        <v>19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4">
      <c r="A2" s="31" t="s">
        <v>0</v>
      </c>
      <c r="B2" s="31"/>
      <c r="C2" s="31"/>
      <c r="D2" s="31"/>
      <c r="E2" s="31"/>
      <c r="F2" s="31"/>
      <c r="G2" s="31" t="s">
        <v>1</v>
      </c>
      <c r="H2" s="31"/>
      <c r="I2" s="31"/>
      <c r="J2" s="31"/>
      <c r="K2" s="31"/>
      <c r="L2" s="31"/>
      <c r="M2" s="31"/>
      <c r="N2" s="1"/>
    </row>
    <row r="3" spans="1:14">
      <c r="A3" s="31" t="s">
        <v>20</v>
      </c>
      <c r="B3" s="31"/>
      <c r="C3" s="31"/>
      <c r="D3" s="31"/>
      <c r="E3" s="31"/>
      <c r="F3" s="31"/>
      <c r="G3" s="31" t="s">
        <v>18</v>
      </c>
      <c r="H3" s="31"/>
      <c r="I3" s="31"/>
      <c r="J3" s="31"/>
      <c r="K3" s="31"/>
      <c r="L3" s="31"/>
      <c r="M3" s="31"/>
      <c r="N3" s="1"/>
    </row>
    <row r="4" spans="1:14">
      <c r="A4" s="31" t="s">
        <v>21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1"/>
    </row>
    <row r="5" spans="1:14">
      <c r="A5" s="31" t="s">
        <v>22</v>
      </c>
      <c r="B5" s="31"/>
      <c r="C5" s="31"/>
      <c r="D5" s="31"/>
      <c r="E5" s="31"/>
      <c r="F5" s="31"/>
      <c r="G5" s="38" t="s">
        <v>26</v>
      </c>
      <c r="H5" s="39"/>
      <c r="I5" s="39"/>
      <c r="J5" s="39"/>
      <c r="K5" s="40"/>
      <c r="L5" s="32" t="s">
        <v>2</v>
      </c>
      <c r="M5" s="32">
        <v>77847.13</v>
      </c>
      <c r="N5" s="1"/>
    </row>
    <row r="6" spans="1:14">
      <c r="A6" s="31"/>
      <c r="B6" s="31"/>
      <c r="C6" s="31"/>
      <c r="D6" s="31"/>
      <c r="E6" s="31"/>
      <c r="F6" s="31"/>
      <c r="G6" s="38" t="s">
        <v>27</v>
      </c>
      <c r="H6" s="39"/>
      <c r="I6" s="39"/>
      <c r="J6" s="39"/>
      <c r="K6" s="40"/>
      <c r="L6" s="32" t="s">
        <v>3</v>
      </c>
      <c r="M6" s="32">
        <v>57462.34</v>
      </c>
      <c r="N6" s="1"/>
    </row>
    <row r="7" spans="1:14">
      <c r="A7" s="31" t="s">
        <v>25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1"/>
    </row>
    <row r="8" spans="1:14">
      <c r="A8" s="31" t="s">
        <v>23</v>
      </c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1"/>
    </row>
    <row r="9" spans="1:14">
      <c r="A9" s="31" t="s">
        <v>24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1"/>
    </row>
    <row r="10" spans="1:14">
      <c r="A10" s="1"/>
      <c r="B10" s="1"/>
      <c r="C10" s="1"/>
      <c r="D10" s="1"/>
      <c r="E10" s="1"/>
      <c r="F10" s="1"/>
      <c r="G10" s="1"/>
      <c r="H10" s="3" t="s">
        <v>12</v>
      </c>
      <c r="I10" s="41" t="s">
        <v>13</v>
      </c>
      <c r="J10" s="41"/>
      <c r="K10" s="41"/>
      <c r="L10" s="41"/>
      <c r="M10" s="9"/>
      <c r="N10" s="9"/>
    </row>
    <row r="11" spans="1:14" ht="42.75">
      <c r="A11" s="2" t="s">
        <v>4</v>
      </c>
      <c r="B11" s="2" t="s">
        <v>5</v>
      </c>
      <c r="C11" s="2" t="s">
        <v>6</v>
      </c>
      <c r="D11" s="2" t="s">
        <v>7</v>
      </c>
      <c r="E11" s="2" t="s">
        <v>8</v>
      </c>
      <c r="F11" s="2" t="s">
        <v>9</v>
      </c>
      <c r="G11" s="2" t="s">
        <v>10</v>
      </c>
      <c r="H11" s="2" t="s">
        <v>11</v>
      </c>
      <c r="I11" s="2" t="s">
        <v>11</v>
      </c>
      <c r="J11" s="2" t="s">
        <v>14</v>
      </c>
      <c r="K11" s="2" t="s">
        <v>15</v>
      </c>
      <c r="L11" s="2" t="s">
        <v>16</v>
      </c>
      <c r="M11" s="4"/>
      <c r="N11" s="4"/>
    </row>
    <row r="12" spans="1:14">
      <c r="A12" s="2">
        <v>1</v>
      </c>
      <c r="B12" s="2">
        <v>2</v>
      </c>
      <c r="C12" s="2">
        <v>3</v>
      </c>
      <c r="D12" s="2">
        <v>4</v>
      </c>
      <c r="E12" s="2">
        <v>5</v>
      </c>
      <c r="F12" s="2">
        <v>6</v>
      </c>
      <c r="G12" s="2">
        <v>7</v>
      </c>
      <c r="H12" s="2">
        <v>8</v>
      </c>
      <c r="I12" s="2">
        <v>9</v>
      </c>
      <c r="J12" s="2">
        <v>10</v>
      </c>
      <c r="K12" s="2">
        <v>11</v>
      </c>
      <c r="L12" s="2">
        <v>12</v>
      </c>
      <c r="M12" s="4"/>
      <c r="N12" s="4"/>
    </row>
    <row r="13" spans="1:14">
      <c r="A13" s="2"/>
      <c r="B13" s="2"/>
      <c r="C13" s="2"/>
      <c r="D13" s="2"/>
      <c r="E13" s="2"/>
      <c r="F13" s="2"/>
      <c r="G13" s="2"/>
      <c r="H13" s="2">
        <v>77847.13</v>
      </c>
      <c r="I13" s="2">
        <v>57462.34</v>
      </c>
      <c r="J13" s="2"/>
      <c r="K13" s="2"/>
      <c r="L13" s="2"/>
      <c r="M13" s="4"/>
      <c r="N13" s="4"/>
    </row>
    <row r="14" spans="1:14">
      <c r="A14" s="2">
        <v>1</v>
      </c>
      <c r="B14" s="6">
        <v>42628</v>
      </c>
      <c r="C14" s="7">
        <f>E14-D14</f>
        <v>326103.35593220341</v>
      </c>
      <c r="D14" s="7">
        <f>E14*18/118</f>
        <v>58698.604067796616</v>
      </c>
      <c r="E14" s="2">
        <v>384801.96</v>
      </c>
      <c r="F14" s="7">
        <v>17391.3</v>
      </c>
      <c r="G14" s="36">
        <f>E14</f>
        <v>384801.96</v>
      </c>
      <c r="H14" s="2">
        <v>77847.13</v>
      </c>
      <c r="I14" s="2">
        <v>57462.34</v>
      </c>
      <c r="J14" s="7">
        <f t="shared" ref="J14:J38" si="0">C14-I14</f>
        <v>268641.01593220339</v>
      </c>
      <c r="K14" s="2"/>
      <c r="L14" s="7">
        <f>I14+J14+K14</f>
        <v>326103.35593220335</v>
      </c>
      <c r="M14" s="4"/>
      <c r="N14" s="4"/>
    </row>
    <row r="15" spans="1:14">
      <c r="A15" s="2">
        <v>2</v>
      </c>
      <c r="B15" s="6">
        <v>42658</v>
      </c>
      <c r="C15" s="7">
        <f t="shared" ref="C15:C38" si="1">E15-D15</f>
        <v>132259.94067796611</v>
      </c>
      <c r="D15" s="7">
        <f t="shared" ref="D15:D38" si="2">E15*18/118</f>
        <v>23806.789322033899</v>
      </c>
      <c r="E15" s="2">
        <v>156066.73000000001</v>
      </c>
      <c r="F15" s="7">
        <v>17391.3</v>
      </c>
      <c r="G15" s="36">
        <f t="shared" ref="G15:G38" si="3">E15</f>
        <v>156066.73000000001</v>
      </c>
      <c r="H15" s="2">
        <v>77847.13</v>
      </c>
      <c r="I15" s="2">
        <v>57462.34</v>
      </c>
      <c r="J15" s="7">
        <f t="shared" si="0"/>
        <v>74797.600677966111</v>
      </c>
      <c r="K15" s="2"/>
      <c r="L15" s="2">
        <f t="shared" ref="L15:L38" si="4">I15+J15+K15</f>
        <v>132259.94067796611</v>
      </c>
      <c r="M15" s="4"/>
      <c r="N15" s="4"/>
    </row>
    <row r="16" spans="1:14">
      <c r="A16" s="2">
        <v>3</v>
      </c>
      <c r="B16" s="6">
        <v>42689</v>
      </c>
      <c r="C16" s="7">
        <f t="shared" si="1"/>
        <v>130095.50847457629</v>
      </c>
      <c r="D16" s="7">
        <f t="shared" si="2"/>
        <v>23417.191525423728</v>
      </c>
      <c r="E16" s="2">
        <v>153512.70000000001</v>
      </c>
      <c r="F16" s="7">
        <v>17391.3</v>
      </c>
      <c r="G16" s="36">
        <f t="shared" si="3"/>
        <v>153512.70000000001</v>
      </c>
      <c r="H16" s="2">
        <v>77847.13</v>
      </c>
      <c r="I16" s="2">
        <v>57462.34</v>
      </c>
      <c r="J16" s="7">
        <f t="shared" si="0"/>
        <v>72633.16847457629</v>
      </c>
      <c r="K16" s="2"/>
      <c r="L16" s="2">
        <f t="shared" si="4"/>
        <v>130095.50847457629</v>
      </c>
      <c r="M16" s="4"/>
      <c r="N16" s="4"/>
    </row>
    <row r="17" spans="1:16">
      <c r="A17" s="2">
        <v>4</v>
      </c>
      <c r="B17" s="6">
        <v>42719</v>
      </c>
      <c r="C17" s="7">
        <f t="shared" si="1"/>
        <v>129540.09322033898</v>
      </c>
      <c r="D17" s="7">
        <f t="shared" si="2"/>
        <v>23317.216779661019</v>
      </c>
      <c r="E17" s="2">
        <v>152857.31</v>
      </c>
      <c r="F17" s="7">
        <v>17391.3</v>
      </c>
      <c r="G17" s="36">
        <f t="shared" si="3"/>
        <v>152857.31</v>
      </c>
      <c r="H17" s="2">
        <v>77847.13</v>
      </c>
      <c r="I17" s="2">
        <v>57462.34</v>
      </c>
      <c r="J17" s="7">
        <f t="shared" si="0"/>
        <v>72077.753220338986</v>
      </c>
      <c r="K17" s="2"/>
      <c r="L17" s="2">
        <f t="shared" si="4"/>
        <v>129540.09322033898</v>
      </c>
      <c r="M17" s="4"/>
      <c r="N17" s="4"/>
      <c r="O17" s="34"/>
    </row>
    <row r="18" spans="1:16">
      <c r="A18" s="2">
        <v>5</v>
      </c>
      <c r="B18" s="6">
        <v>42750</v>
      </c>
      <c r="C18" s="7">
        <f t="shared" si="1"/>
        <v>128241.05084745763</v>
      </c>
      <c r="D18" s="7">
        <f t="shared" si="2"/>
        <v>23083.389152542371</v>
      </c>
      <c r="E18" s="2">
        <v>151324.44</v>
      </c>
      <c r="F18" s="7">
        <v>17391.3</v>
      </c>
      <c r="G18" s="36">
        <f t="shared" si="3"/>
        <v>151324.44</v>
      </c>
      <c r="H18" s="2">
        <v>77847.13</v>
      </c>
      <c r="I18" s="2">
        <v>57462.34</v>
      </c>
      <c r="J18" s="7">
        <f t="shared" si="0"/>
        <v>70778.710847457638</v>
      </c>
      <c r="K18" s="2"/>
      <c r="L18" s="2">
        <f t="shared" si="4"/>
        <v>128241.05084745763</v>
      </c>
      <c r="M18" s="4"/>
      <c r="N18" s="4"/>
    </row>
    <row r="19" spans="1:16">
      <c r="A19" s="2">
        <v>6</v>
      </c>
      <c r="B19" s="6">
        <v>42781</v>
      </c>
      <c r="C19" s="7">
        <f t="shared" si="1"/>
        <v>124853.16949152542</v>
      </c>
      <c r="D19" s="7">
        <f t="shared" si="2"/>
        <v>22473.570508474575</v>
      </c>
      <c r="E19" s="2">
        <v>147326.74</v>
      </c>
      <c r="F19" s="7">
        <v>17391.3</v>
      </c>
      <c r="G19" s="36">
        <f t="shared" si="3"/>
        <v>147326.74</v>
      </c>
      <c r="H19" s="2">
        <v>77847.13</v>
      </c>
      <c r="I19" s="2">
        <v>57462.34</v>
      </c>
      <c r="J19" s="7">
        <f t="shared" si="0"/>
        <v>67390.829491525423</v>
      </c>
      <c r="K19" s="2"/>
      <c r="L19" s="2">
        <f t="shared" si="4"/>
        <v>124853.16949152542</v>
      </c>
      <c r="M19" s="4"/>
      <c r="N19" s="4"/>
    </row>
    <row r="20" spans="1:16">
      <c r="A20" s="2">
        <v>7</v>
      </c>
      <c r="B20" s="6">
        <v>42809</v>
      </c>
      <c r="C20" s="7">
        <f t="shared" si="1"/>
        <v>125513.75423728814</v>
      </c>
      <c r="D20" s="7">
        <f t="shared" si="2"/>
        <v>22592.475762711867</v>
      </c>
      <c r="E20" s="2">
        <v>148106.23000000001</v>
      </c>
      <c r="F20" s="7">
        <v>17391.3</v>
      </c>
      <c r="G20" s="36">
        <f t="shared" si="3"/>
        <v>148106.23000000001</v>
      </c>
      <c r="H20" s="2">
        <v>77847.13</v>
      </c>
      <c r="I20" s="2">
        <v>57462.34</v>
      </c>
      <c r="J20" s="7">
        <f t="shared" si="0"/>
        <v>68051.414237288147</v>
      </c>
      <c r="K20" s="2"/>
      <c r="L20" s="2">
        <f t="shared" si="4"/>
        <v>125513.75423728814</v>
      </c>
      <c r="M20" s="4"/>
      <c r="N20" s="4"/>
    </row>
    <row r="21" spans="1:16">
      <c r="A21" s="2">
        <v>8</v>
      </c>
      <c r="B21" s="6">
        <v>42840</v>
      </c>
      <c r="C21" s="7">
        <f t="shared" si="1"/>
        <v>123563.33898305084</v>
      </c>
      <c r="D21" s="7">
        <f t="shared" si="2"/>
        <v>22241.401016949152</v>
      </c>
      <c r="E21" s="2">
        <v>145804.74</v>
      </c>
      <c r="F21" s="7">
        <v>17391.3</v>
      </c>
      <c r="G21" s="36">
        <f t="shared" si="3"/>
        <v>145804.74</v>
      </c>
      <c r="H21" s="2">
        <v>77847.13</v>
      </c>
      <c r="I21" s="2">
        <v>57462.34</v>
      </c>
      <c r="J21" s="7">
        <f>C21-I21</f>
        <v>66100.998983050842</v>
      </c>
      <c r="K21" s="2"/>
      <c r="L21" s="2">
        <f t="shared" si="4"/>
        <v>123563.33898305084</v>
      </c>
      <c r="M21" s="4"/>
      <c r="N21" s="4"/>
    </row>
    <row r="22" spans="1:16" ht="21.75">
      <c r="A22" s="2"/>
      <c r="B22" s="42">
        <v>42842</v>
      </c>
      <c r="C22" s="43"/>
      <c r="D22" s="43"/>
      <c r="E22" s="36"/>
      <c r="F22" s="43" t="s">
        <v>28</v>
      </c>
      <c r="G22" s="36">
        <v>1556135.18</v>
      </c>
      <c r="H22" s="36"/>
      <c r="I22" s="36"/>
      <c r="J22" s="43"/>
      <c r="K22" s="36"/>
      <c r="L22" s="36"/>
      <c r="M22" s="4"/>
      <c r="N22" s="4"/>
    </row>
    <row r="23" spans="1:16">
      <c r="A23" s="2"/>
      <c r="B23" s="6"/>
      <c r="C23" s="7"/>
      <c r="D23" s="7"/>
      <c r="E23" s="2"/>
      <c r="F23" s="7"/>
      <c r="G23" s="36">
        <f>SUM(G14:G22)</f>
        <v>2995936.0300000003</v>
      </c>
      <c r="H23" s="2"/>
      <c r="I23" s="2"/>
      <c r="J23" s="7"/>
      <c r="K23" s="2"/>
      <c r="L23" s="2"/>
      <c r="M23" s="4"/>
      <c r="N23" s="4"/>
    </row>
    <row r="24" spans="1:16">
      <c r="A24" s="2">
        <v>9</v>
      </c>
      <c r="B24" s="6">
        <v>42870</v>
      </c>
      <c r="C24" s="7">
        <f t="shared" si="1"/>
        <v>122786.44915254238</v>
      </c>
      <c r="D24" s="7">
        <f t="shared" si="2"/>
        <v>22101.560847457629</v>
      </c>
      <c r="E24" s="2">
        <v>144888.01</v>
      </c>
      <c r="F24" s="7">
        <v>17391.3</v>
      </c>
      <c r="G24" s="2">
        <f t="shared" si="3"/>
        <v>144888.01</v>
      </c>
      <c r="H24" s="2">
        <v>77847.13</v>
      </c>
      <c r="I24" s="2">
        <v>57462.34</v>
      </c>
      <c r="J24" s="7">
        <f t="shared" si="0"/>
        <v>65324.109152542384</v>
      </c>
      <c r="K24" s="2"/>
      <c r="L24" s="2">
        <f t="shared" si="4"/>
        <v>122786.44915254238</v>
      </c>
      <c r="M24" s="4"/>
      <c r="N24" s="4">
        <f>SUM(G14:G21)</f>
        <v>1439800.85</v>
      </c>
      <c r="O24" s="34">
        <f>N24-N25</f>
        <v>1300670.4500000002</v>
      </c>
    </row>
    <row r="25" spans="1:16">
      <c r="A25" s="2">
        <v>10</v>
      </c>
      <c r="B25" s="6">
        <v>42901</v>
      </c>
      <c r="C25" s="7">
        <f t="shared" si="1"/>
        <v>120924.01694915254</v>
      </c>
      <c r="D25" s="7">
        <f t="shared" si="2"/>
        <v>21766.323050847459</v>
      </c>
      <c r="E25" s="2">
        <v>142690.34</v>
      </c>
      <c r="F25" s="7">
        <v>17391.3</v>
      </c>
      <c r="G25" s="2">
        <f t="shared" si="3"/>
        <v>142690.34</v>
      </c>
      <c r="H25" s="2">
        <v>77847.13</v>
      </c>
      <c r="I25" s="2">
        <v>57462.34</v>
      </c>
      <c r="J25" s="7">
        <f t="shared" si="0"/>
        <v>63461.676949152548</v>
      </c>
      <c r="K25" s="2"/>
      <c r="L25" s="2">
        <f t="shared" si="4"/>
        <v>120924.01694915254</v>
      </c>
      <c r="M25" s="4"/>
      <c r="N25" s="35">
        <f>SUM(F14:F21)</f>
        <v>139130.4</v>
      </c>
      <c r="P25" s="34"/>
    </row>
    <row r="26" spans="1:16">
      <c r="A26" s="2">
        <v>11</v>
      </c>
      <c r="B26" s="6">
        <v>42931</v>
      </c>
      <c r="C26" s="7">
        <f t="shared" si="1"/>
        <v>120059.15254237287</v>
      </c>
      <c r="D26" s="7">
        <f t="shared" si="2"/>
        <v>21610.647457627118</v>
      </c>
      <c r="E26" s="2">
        <v>141669.79999999999</v>
      </c>
      <c r="F26" s="7">
        <v>17391.3</v>
      </c>
      <c r="G26" s="2">
        <f t="shared" si="3"/>
        <v>141669.79999999999</v>
      </c>
      <c r="H26" s="2">
        <v>77847.13</v>
      </c>
      <c r="I26" s="2">
        <v>57462.34</v>
      </c>
      <c r="J26" s="7">
        <f t="shared" si="0"/>
        <v>62596.812542372878</v>
      </c>
      <c r="K26" s="2"/>
      <c r="L26" s="2">
        <f t="shared" si="4"/>
        <v>120059.15254237287</v>
      </c>
      <c r="M26" s="4"/>
      <c r="N26" s="4"/>
    </row>
    <row r="27" spans="1:16">
      <c r="A27" s="2">
        <v>12</v>
      </c>
      <c r="B27" s="6">
        <v>42962</v>
      </c>
      <c r="C27" s="7">
        <f t="shared" si="1"/>
        <v>256878.5</v>
      </c>
      <c r="D27" s="7">
        <f t="shared" si="2"/>
        <v>46238.13</v>
      </c>
      <c r="E27" s="2">
        <v>303116.63</v>
      </c>
      <c r="F27" s="7">
        <v>17391.3</v>
      </c>
      <c r="G27" s="2">
        <f t="shared" si="3"/>
        <v>303116.63</v>
      </c>
      <c r="H27" s="2">
        <v>77847.13</v>
      </c>
      <c r="I27" s="2">
        <v>57462.34</v>
      </c>
      <c r="J27" s="7">
        <f t="shared" si="0"/>
        <v>199416.16</v>
      </c>
      <c r="K27" s="2"/>
      <c r="L27" s="2">
        <f t="shared" si="4"/>
        <v>256878.5</v>
      </c>
      <c r="M27" s="4"/>
      <c r="N27" s="4"/>
    </row>
    <row r="28" spans="1:16">
      <c r="A28" s="2">
        <v>13</v>
      </c>
      <c r="B28" s="6">
        <v>42993</v>
      </c>
      <c r="C28" s="7">
        <f t="shared" si="1"/>
        <v>92360.711864406781</v>
      </c>
      <c r="D28" s="7">
        <f t="shared" si="2"/>
        <v>16624.928135593222</v>
      </c>
      <c r="E28" s="2">
        <v>108985.64</v>
      </c>
      <c r="F28" s="7">
        <v>17391.3</v>
      </c>
      <c r="G28" s="2">
        <f t="shared" si="3"/>
        <v>108985.64</v>
      </c>
      <c r="H28" s="2">
        <v>77847.13</v>
      </c>
      <c r="I28" s="2">
        <v>57462.34</v>
      </c>
      <c r="J28" s="7">
        <f t="shared" si="0"/>
        <v>34898.371864406785</v>
      </c>
      <c r="K28" s="2"/>
      <c r="L28" s="2">
        <f t="shared" si="4"/>
        <v>92360.711864406781</v>
      </c>
      <c r="M28" s="35"/>
      <c r="N28" s="35">
        <f t="shared" ref="N28:N35" si="5">G14-F14</f>
        <v>367410.66000000003</v>
      </c>
      <c r="O28" s="34"/>
    </row>
    <row r="29" spans="1:16">
      <c r="A29" s="2">
        <v>14</v>
      </c>
      <c r="B29" s="6">
        <v>43023</v>
      </c>
      <c r="C29" s="7">
        <f t="shared" si="1"/>
        <v>91693.771186440674</v>
      </c>
      <c r="D29" s="7">
        <f t="shared" si="2"/>
        <v>16504.87881355932</v>
      </c>
      <c r="E29" s="2">
        <v>108198.65</v>
      </c>
      <c r="F29" s="7">
        <v>17391.3</v>
      </c>
      <c r="G29" s="2">
        <f t="shared" si="3"/>
        <v>108198.65</v>
      </c>
      <c r="H29" s="2">
        <v>77847.13</v>
      </c>
      <c r="I29" s="2">
        <v>57462.34</v>
      </c>
      <c r="J29" s="7">
        <f>C29-I29</f>
        <v>34231.431186440677</v>
      </c>
      <c r="K29" s="2"/>
      <c r="L29" s="2">
        <f t="shared" si="4"/>
        <v>91693.771186440674</v>
      </c>
      <c r="M29" s="4"/>
      <c r="N29" s="35">
        <f t="shared" si="5"/>
        <v>138675.43000000002</v>
      </c>
    </row>
    <row r="30" spans="1:16">
      <c r="A30" s="2">
        <v>15</v>
      </c>
      <c r="B30" s="6">
        <v>43054</v>
      </c>
      <c r="C30" s="7">
        <f t="shared" si="1"/>
        <v>90359.872881355928</v>
      </c>
      <c r="D30" s="7">
        <f t="shared" si="2"/>
        <v>16264.777118644068</v>
      </c>
      <c r="E30" s="2">
        <v>106624.65</v>
      </c>
      <c r="F30" s="7">
        <v>17391.3</v>
      </c>
      <c r="G30" s="2">
        <f t="shared" si="3"/>
        <v>106624.65</v>
      </c>
      <c r="H30" s="2">
        <v>77847.13</v>
      </c>
      <c r="I30" s="2">
        <v>57462.34</v>
      </c>
      <c r="J30" s="7">
        <f t="shared" si="0"/>
        <v>32897.532881355932</v>
      </c>
      <c r="K30" s="2"/>
      <c r="L30" s="2">
        <f t="shared" si="4"/>
        <v>90359.872881355928</v>
      </c>
      <c r="M30" s="4"/>
      <c r="N30" s="35">
        <f t="shared" si="5"/>
        <v>136121.40000000002</v>
      </c>
    </row>
    <row r="31" spans="1:16">
      <c r="A31" s="2">
        <v>16</v>
      </c>
      <c r="B31" s="6">
        <v>43084</v>
      </c>
      <c r="C31" s="7">
        <f t="shared" si="1"/>
        <v>89626.228813559326</v>
      </c>
      <c r="D31" s="7">
        <f t="shared" si="2"/>
        <v>16132.721186440676</v>
      </c>
      <c r="E31" s="2">
        <v>105758.95</v>
      </c>
      <c r="F31" s="7">
        <v>17391.3</v>
      </c>
      <c r="G31" s="2">
        <f t="shared" si="3"/>
        <v>105758.95</v>
      </c>
      <c r="H31" s="2">
        <v>77847.13</v>
      </c>
      <c r="I31" s="2">
        <v>57462.34</v>
      </c>
      <c r="J31" s="7">
        <f t="shared" si="0"/>
        <v>32163.88881355933</v>
      </c>
      <c r="K31" s="2"/>
      <c r="L31" s="2">
        <f t="shared" si="4"/>
        <v>89626.228813559326</v>
      </c>
      <c r="M31" s="35"/>
      <c r="N31" s="35">
        <f t="shared" si="5"/>
        <v>135466.01</v>
      </c>
    </row>
    <row r="32" spans="1:16">
      <c r="A32" s="2">
        <v>17</v>
      </c>
      <c r="B32" s="6">
        <v>43115</v>
      </c>
      <c r="C32" s="7">
        <f t="shared" si="1"/>
        <v>88592.457627118652</v>
      </c>
      <c r="D32" s="7">
        <f t="shared" si="2"/>
        <v>15946.642372881357</v>
      </c>
      <c r="E32" s="2">
        <v>104539.1</v>
      </c>
      <c r="F32" s="7">
        <v>17391.3</v>
      </c>
      <c r="G32" s="2">
        <f t="shared" si="3"/>
        <v>104539.1</v>
      </c>
      <c r="H32" s="2">
        <v>77847.13</v>
      </c>
      <c r="I32" s="2">
        <v>57462.34</v>
      </c>
      <c r="J32" s="7">
        <f t="shared" si="0"/>
        <v>31130.117627118656</v>
      </c>
      <c r="K32" s="2"/>
      <c r="L32" s="2">
        <f t="shared" si="4"/>
        <v>88592.457627118652</v>
      </c>
      <c r="M32" s="4"/>
      <c r="N32" s="35">
        <f t="shared" si="5"/>
        <v>133933.14000000001</v>
      </c>
    </row>
    <row r="33" spans="1:19">
      <c r="A33" s="2">
        <v>18</v>
      </c>
      <c r="B33" s="6">
        <v>43146</v>
      </c>
      <c r="C33" s="7">
        <f t="shared" si="1"/>
        <v>86958.440677966108</v>
      </c>
      <c r="D33" s="7">
        <f t="shared" si="2"/>
        <v>15652.519322033899</v>
      </c>
      <c r="E33" s="2">
        <v>102610.96</v>
      </c>
      <c r="F33" s="7">
        <v>17391.3</v>
      </c>
      <c r="G33" s="2">
        <f t="shared" si="3"/>
        <v>102610.96</v>
      </c>
      <c r="H33" s="2">
        <v>77847.13</v>
      </c>
      <c r="I33" s="2">
        <v>57462.34</v>
      </c>
      <c r="J33" s="7">
        <f t="shared" si="0"/>
        <v>29496.100677966111</v>
      </c>
      <c r="K33" s="2"/>
      <c r="L33" s="2">
        <f t="shared" si="4"/>
        <v>86958.440677966108</v>
      </c>
      <c r="M33" s="4"/>
      <c r="N33" s="35">
        <f t="shared" si="5"/>
        <v>129935.43999999999</v>
      </c>
      <c r="O33" s="14"/>
      <c r="Q33" s="14"/>
    </row>
    <row r="34" spans="1:19">
      <c r="A34" s="2">
        <v>19</v>
      </c>
      <c r="B34" s="6">
        <v>43174</v>
      </c>
      <c r="C34" s="7">
        <f t="shared" si="1"/>
        <v>86524.932203389821</v>
      </c>
      <c r="D34" s="7">
        <f t="shared" si="2"/>
        <v>15574.48779661017</v>
      </c>
      <c r="E34" s="2">
        <v>102099.42</v>
      </c>
      <c r="F34" s="7">
        <v>17391.3</v>
      </c>
      <c r="G34" s="2">
        <f t="shared" si="3"/>
        <v>102099.42</v>
      </c>
      <c r="H34" s="2">
        <v>77847.13</v>
      </c>
      <c r="I34" s="2">
        <v>57462.34</v>
      </c>
      <c r="J34" s="7">
        <f t="shared" si="0"/>
        <v>29062.592203389824</v>
      </c>
      <c r="K34" s="2"/>
      <c r="L34" s="2">
        <f t="shared" si="4"/>
        <v>86524.932203389821</v>
      </c>
      <c r="M34" s="4"/>
      <c r="N34" s="35">
        <f t="shared" si="5"/>
        <v>130714.93000000001</v>
      </c>
      <c r="O34" s="14"/>
    </row>
    <row r="35" spans="1:19">
      <c r="A35" s="2">
        <v>20</v>
      </c>
      <c r="B35" s="6">
        <v>43205</v>
      </c>
      <c r="C35" s="7">
        <f t="shared" si="1"/>
        <v>85357.771186440674</v>
      </c>
      <c r="D35" s="7">
        <f t="shared" si="2"/>
        <v>15364.398813559323</v>
      </c>
      <c r="E35" s="2">
        <v>100722.17</v>
      </c>
      <c r="F35" s="7">
        <v>17391.3</v>
      </c>
      <c r="G35" s="2">
        <f t="shared" si="3"/>
        <v>100722.17</v>
      </c>
      <c r="H35" s="2">
        <v>77847.13</v>
      </c>
      <c r="I35" s="2">
        <v>57462.34</v>
      </c>
      <c r="J35" s="7">
        <f t="shared" si="0"/>
        <v>27895.431186440677</v>
      </c>
      <c r="K35" s="2"/>
      <c r="L35" s="2">
        <f t="shared" si="4"/>
        <v>85357.771186440674</v>
      </c>
      <c r="M35" s="4"/>
      <c r="N35" s="35">
        <f t="shared" si="5"/>
        <v>128413.43999999999</v>
      </c>
    </row>
    <row r="36" spans="1:19">
      <c r="A36" s="2">
        <v>21</v>
      </c>
      <c r="B36" s="6">
        <v>43235</v>
      </c>
      <c r="C36" s="7">
        <f t="shared" si="1"/>
        <v>84457.389830508473</v>
      </c>
      <c r="D36" s="7">
        <f t="shared" si="2"/>
        <v>15202.330169491524</v>
      </c>
      <c r="E36" s="2">
        <v>99659.72</v>
      </c>
      <c r="F36" s="7">
        <v>17391.3</v>
      </c>
      <c r="G36" s="2">
        <f t="shared" si="3"/>
        <v>99659.72</v>
      </c>
      <c r="H36" s="2">
        <v>77847.13</v>
      </c>
      <c r="I36" s="2">
        <v>57462.34</v>
      </c>
      <c r="J36" s="7">
        <f t="shared" si="0"/>
        <v>26995.049830508477</v>
      </c>
      <c r="K36" s="2"/>
      <c r="L36" s="2">
        <f t="shared" si="4"/>
        <v>84457.389830508473</v>
      </c>
      <c r="N36" s="14">
        <f>SUM(N28:N35)</f>
        <v>1300670.45</v>
      </c>
      <c r="O36" s="14"/>
      <c r="Q36" s="14"/>
      <c r="S36" s="14"/>
    </row>
    <row r="37" spans="1:19">
      <c r="A37" s="2">
        <v>22</v>
      </c>
      <c r="B37" s="6">
        <v>43266</v>
      </c>
      <c r="C37" s="7">
        <f t="shared" si="1"/>
        <v>83356.932203389821</v>
      </c>
      <c r="D37" s="7">
        <f t="shared" si="2"/>
        <v>15004.247796610167</v>
      </c>
      <c r="E37" s="2">
        <v>98361.18</v>
      </c>
      <c r="F37" s="7">
        <v>17391.3</v>
      </c>
      <c r="G37" s="2">
        <f t="shared" si="3"/>
        <v>98361.18</v>
      </c>
      <c r="H37" s="2">
        <v>77847.13</v>
      </c>
      <c r="I37" s="2">
        <v>57462.34</v>
      </c>
      <c r="J37" s="7">
        <f t="shared" si="0"/>
        <v>25894.592203389824</v>
      </c>
      <c r="K37" s="2"/>
      <c r="L37" s="2">
        <f t="shared" si="4"/>
        <v>83356.932203389821</v>
      </c>
      <c r="N37" s="34"/>
    </row>
    <row r="38" spans="1:19">
      <c r="A38" s="2">
        <v>23</v>
      </c>
      <c r="B38" s="6">
        <v>43296</v>
      </c>
      <c r="C38" s="7">
        <f t="shared" si="1"/>
        <v>82389.855932203383</v>
      </c>
      <c r="D38" s="7">
        <f t="shared" si="2"/>
        <v>14830.17406779661</v>
      </c>
      <c r="E38" s="2">
        <v>97220.03</v>
      </c>
      <c r="F38" s="7">
        <v>17391.400000000001</v>
      </c>
      <c r="G38" s="2">
        <f t="shared" si="3"/>
        <v>97220.03</v>
      </c>
      <c r="H38" s="2">
        <v>77847.13</v>
      </c>
      <c r="I38" s="2">
        <v>57462.34</v>
      </c>
      <c r="J38" s="7">
        <f t="shared" si="0"/>
        <v>24927.515932203387</v>
      </c>
      <c r="K38" s="2"/>
      <c r="L38" s="2">
        <f t="shared" si="4"/>
        <v>82389.855932203383</v>
      </c>
      <c r="M38" s="14"/>
    </row>
    <row r="39" spans="1:19" ht="15.75" thickBot="1">
      <c r="A39" s="16"/>
      <c r="B39" s="6"/>
      <c r="C39" s="17"/>
      <c r="D39" s="18"/>
      <c r="E39" s="16"/>
      <c r="F39" s="19"/>
      <c r="G39" s="16"/>
      <c r="H39" s="16"/>
      <c r="I39" s="16"/>
      <c r="J39" s="16"/>
      <c r="K39" s="16"/>
      <c r="L39" s="16"/>
      <c r="M39" s="14"/>
    </row>
    <row r="40" spans="1:19" ht="15.75" thickBot="1">
      <c r="A40" s="27"/>
      <c r="B40" s="28"/>
      <c r="C40" s="30">
        <f>SUM(C14:C39)</f>
        <v>2802496.6949152537</v>
      </c>
      <c r="D40" s="30">
        <f>SUM(D14:D39)</f>
        <v>504449.40508474578</v>
      </c>
      <c r="E40" s="29">
        <f>SUM(E14:E39)</f>
        <v>3306946.1000000006</v>
      </c>
      <c r="F40" s="29">
        <f>SUM(F14:F39)</f>
        <v>399999.99999999988</v>
      </c>
      <c r="G40" s="29">
        <f>SUM(G14:G39)-G22-G23</f>
        <v>3306946.0999999996</v>
      </c>
      <c r="H40" s="29">
        <f>SUM(H13:H39)</f>
        <v>1868331.1199999992</v>
      </c>
      <c r="I40" s="29">
        <f>SUM(I13:I39)</f>
        <v>1379096.16</v>
      </c>
      <c r="J40" s="29">
        <f>SUM(J14:J39)</f>
        <v>1480862.8749152543</v>
      </c>
      <c r="K40" s="29">
        <f>SUM(K14:K38)</f>
        <v>0</v>
      </c>
      <c r="L40" s="33">
        <f>SUM(L14:L39)</f>
        <v>2802496.6949152537</v>
      </c>
      <c r="M40" s="14"/>
      <c r="P40" s="34"/>
    </row>
    <row r="41" spans="1:19">
      <c r="A41" s="21">
        <v>24</v>
      </c>
      <c r="B41" s="23"/>
      <c r="C41" s="20"/>
      <c r="D41" s="24"/>
      <c r="E41" s="21"/>
      <c r="F41" s="25"/>
      <c r="G41" s="21"/>
      <c r="H41" s="21">
        <v>77847.13</v>
      </c>
      <c r="I41" s="2">
        <v>57462.34</v>
      </c>
      <c r="J41" s="21"/>
      <c r="K41" s="26"/>
      <c r="L41" s="21"/>
      <c r="M41" s="15"/>
      <c r="N41" s="22"/>
    </row>
    <row r="42" spans="1:19">
      <c r="A42" s="11">
        <v>25</v>
      </c>
      <c r="B42" s="8"/>
      <c r="C42" s="8"/>
      <c r="D42" s="8"/>
      <c r="E42" s="8"/>
      <c r="F42" s="8"/>
      <c r="G42" s="8"/>
      <c r="H42" s="2">
        <v>77847.13</v>
      </c>
      <c r="I42" s="2">
        <v>57462.34</v>
      </c>
      <c r="J42" s="2"/>
      <c r="K42" s="2"/>
      <c r="L42" s="2"/>
      <c r="N42" s="14"/>
      <c r="O42" s="14"/>
      <c r="P42" s="14"/>
    </row>
    <row r="43" spans="1:19">
      <c r="A43" s="10">
        <v>26</v>
      </c>
      <c r="B43" s="5"/>
      <c r="C43" s="5"/>
      <c r="D43" s="5"/>
      <c r="E43" s="5"/>
      <c r="F43" s="5"/>
      <c r="G43" s="5"/>
      <c r="H43" s="2">
        <v>77847.13</v>
      </c>
      <c r="I43" s="2">
        <v>57462.34</v>
      </c>
      <c r="J43" s="2"/>
      <c r="K43" s="2"/>
      <c r="L43" s="2"/>
    </row>
    <row r="44" spans="1:19">
      <c r="A44" s="20">
        <v>27</v>
      </c>
      <c r="B44" s="5"/>
      <c r="C44" s="5"/>
      <c r="D44" s="5"/>
      <c r="E44" s="5"/>
      <c r="F44" s="5"/>
      <c r="G44" s="12"/>
      <c r="H44" s="2">
        <v>77847.13</v>
      </c>
      <c r="I44" s="2">
        <v>57462.34</v>
      </c>
      <c r="J44" s="2"/>
      <c r="K44" s="2"/>
      <c r="L44" s="2"/>
    </row>
    <row r="45" spans="1:19">
      <c r="A45" s="11">
        <v>28</v>
      </c>
      <c r="B45" s="5"/>
      <c r="C45" s="5"/>
      <c r="D45" s="5"/>
      <c r="E45" s="5"/>
      <c r="F45" s="5"/>
      <c r="G45" s="5"/>
      <c r="H45" s="2">
        <v>77847.13</v>
      </c>
      <c r="I45" s="2">
        <v>57462.34</v>
      </c>
      <c r="J45" s="2"/>
      <c r="K45" s="2"/>
      <c r="L45" s="2"/>
    </row>
    <row r="46" spans="1:19">
      <c r="A46" s="20">
        <v>29</v>
      </c>
      <c r="B46" s="5"/>
      <c r="C46" s="5"/>
      <c r="D46" s="5"/>
      <c r="E46" s="5"/>
      <c r="F46" s="5"/>
      <c r="G46" s="5"/>
      <c r="H46" s="2">
        <v>77847.13</v>
      </c>
      <c r="I46" s="2">
        <v>57462.34</v>
      </c>
      <c r="J46" s="2"/>
      <c r="K46" s="2"/>
      <c r="L46" s="2"/>
      <c r="N46" s="14"/>
      <c r="O46" s="14"/>
      <c r="P46" s="14"/>
    </row>
    <row r="47" spans="1:19">
      <c r="A47" s="11">
        <v>30</v>
      </c>
      <c r="B47" s="5"/>
      <c r="C47" s="5"/>
      <c r="D47" s="5"/>
      <c r="E47" s="5"/>
      <c r="F47" s="5"/>
      <c r="G47" s="5"/>
      <c r="H47" s="2">
        <v>77847.13</v>
      </c>
      <c r="I47" s="2">
        <v>57462.34</v>
      </c>
      <c r="J47" s="2"/>
      <c r="K47" s="2"/>
      <c r="L47" s="2"/>
    </row>
    <row r="48" spans="1:19">
      <c r="A48" s="20">
        <v>31</v>
      </c>
      <c r="B48" s="5"/>
      <c r="C48" s="5"/>
      <c r="D48" s="5"/>
      <c r="E48" s="5"/>
      <c r="F48" s="5"/>
      <c r="G48" s="5"/>
      <c r="H48" s="2">
        <v>77847.13</v>
      </c>
      <c r="I48" s="2">
        <v>57462.34</v>
      </c>
      <c r="J48" s="2"/>
      <c r="K48" s="2"/>
      <c r="L48" s="2"/>
    </row>
    <row r="49" spans="1:15">
      <c r="A49" s="11">
        <v>32</v>
      </c>
      <c r="B49" s="5"/>
      <c r="C49" s="5"/>
      <c r="D49" s="5"/>
      <c r="E49" s="5"/>
      <c r="F49" s="5"/>
      <c r="G49" s="5"/>
      <c r="H49" s="2">
        <v>77847.13</v>
      </c>
      <c r="I49" s="2">
        <v>57462.34</v>
      </c>
      <c r="J49" s="2"/>
      <c r="K49" s="2"/>
      <c r="L49" s="2"/>
    </row>
    <row r="50" spans="1:15">
      <c r="A50" s="20">
        <v>33</v>
      </c>
      <c r="B50" s="5"/>
      <c r="C50" s="5"/>
      <c r="D50" s="5"/>
      <c r="E50" s="5"/>
      <c r="F50" s="5"/>
      <c r="G50" s="5"/>
      <c r="H50" s="2">
        <v>77847.13</v>
      </c>
      <c r="I50" s="2">
        <v>57462.34</v>
      </c>
      <c r="J50" s="2"/>
      <c r="K50" s="2"/>
      <c r="L50" s="2"/>
    </row>
    <row r="51" spans="1:15">
      <c r="A51" s="11">
        <v>34</v>
      </c>
      <c r="B51" s="5"/>
      <c r="C51" s="5"/>
      <c r="D51" s="5"/>
      <c r="E51" s="5"/>
      <c r="F51" s="5"/>
      <c r="G51" s="5"/>
      <c r="H51" s="2">
        <v>77847.13</v>
      </c>
      <c r="I51" s="2">
        <v>57462.34</v>
      </c>
      <c r="J51" s="2"/>
      <c r="K51" s="2"/>
      <c r="L51" s="2"/>
    </row>
    <row r="52" spans="1:15">
      <c r="A52" s="20">
        <v>35</v>
      </c>
      <c r="B52" s="5"/>
      <c r="C52" s="5"/>
      <c r="D52" s="5"/>
      <c r="E52" s="5"/>
      <c r="F52" s="5"/>
      <c r="G52" s="5"/>
      <c r="H52" s="2">
        <v>77847.13</v>
      </c>
      <c r="I52" s="2">
        <v>57462.34</v>
      </c>
      <c r="J52" s="2"/>
      <c r="K52" s="2"/>
      <c r="L52" s="2"/>
      <c r="O52" s="14"/>
    </row>
    <row r="53" spans="1:15">
      <c r="A53" s="11">
        <v>36</v>
      </c>
      <c r="B53" s="5"/>
      <c r="C53" s="5"/>
      <c r="D53" s="5"/>
      <c r="E53" s="5"/>
      <c r="F53" s="5"/>
      <c r="G53" s="5"/>
      <c r="H53" s="2">
        <v>77847.14</v>
      </c>
      <c r="I53" s="2">
        <v>57462.17</v>
      </c>
      <c r="J53" s="2"/>
      <c r="K53" s="2"/>
      <c r="L53" s="2"/>
    </row>
    <row r="54" spans="1:15">
      <c r="A54" s="10" t="s">
        <v>17</v>
      </c>
      <c r="B54" s="5"/>
      <c r="C54" s="13"/>
      <c r="D54" s="13"/>
      <c r="E54" s="13"/>
      <c r="F54" s="13"/>
      <c r="G54" s="13"/>
      <c r="H54" s="13">
        <f>SUM(H14:H53)-H40</f>
        <v>2802496.6899999976</v>
      </c>
      <c r="I54" s="13">
        <f>SUM(I14:I53)-I40</f>
        <v>2068644.0699999977</v>
      </c>
      <c r="J54" s="13">
        <f>SUM(J14:J53)-J40</f>
        <v>1480862.8749152543</v>
      </c>
      <c r="K54" s="13">
        <f>SUM(K14:K53)-K40</f>
        <v>0</v>
      </c>
      <c r="L54" s="13">
        <f>SUM(L14:L53)-L40</f>
        <v>2802496.6949152537</v>
      </c>
    </row>
  </sheetData>
  <mergeCells count="4">
    <mergeCell ref="A1:N1"/>
    <mergeCell ref="G5:K5"/>
    <mergeCell ref="G6:K6"/>
    <mergeCell ref="I10:L10"/>
  </mergeCells>
  <pageMargins left="0.7" right="0.7" top="0.11" bottom="0.16" header="0.3" footer="0.16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2017-05-24T08:07:46Z</dcterms:modified>
</cp:coreProperties>
</file>