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Денис\Desktop\"/>
    </mc:Choice>
  </mc:AlternateContent>
  <bookViews>
    <workbookView xWindow="0" yWindow="0" windowWidth="24000" windowHeight="9510"/>
  </bookViews>
  <sheets>
    <sheet name="Лист1" sheetId="1" r:id="rId1"/>
    <sheet name="Лист2" sheetId="2" r:id="rId2"/>
  </sheets>
  <externalReferences>
    <externalReference r:id="rId3"/>
  </externalReferences>
  <calcPr calcId="162913"/>
  <pivotCaches>
    <pivotCache cacheId="3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B17" i="1"/>
  <c r="B16" i="1"/>
  <c r="B15" i="1"/>
  <c r="B14" i="1"/>
  <c r="H12" i="1" s="1"/>
  <c r="B13" i="1"/>
  <c r="B12" i="1"/>
  <c r="B11" i="1"/>
  <c r="B10" i="1"/>
  <c r="H11" i="1" s="1"/>
  <c r="B9" i="1"/>
  <c r="B8" i="1"/>
  <c r="H10" i="1" s="1"/>
  <c r="B7" i="1"/>
  <c r="B6" i="1"/>
  <c r="H9" i="1" s="1"/>
  <c r="B5" i="1"/>
  <c r="B4" i="1"/>
  <c r="H8" i="1" s="1"/>
  <c r="B3" i="1"/>
  <c r="H3" i="1" s="1"/>
  <c r="B2" i="1"/>
  <c r="C2" i="1" s="1"/>
  <c r="H2" i="1" l="1"/>
  <c r="C3" i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D2" i="1"/>
  <c r="I2" i="1" s="1"/>
  <c r="D3" i="1"/>
  <c r="I3" i="1" s="1"/>
  <c r="D7" i="1"/>
  <c r="D11" i="1"/>
  <c r="D8" i="1"/>
  <c r="D16" i="1"/>
  <c r="D15" i="1"/>
  <c r="D4" i="1"/>
  <c r="I8" i="1" s="1"/>
  <c r="D12" i="1"/>
  <c r="D5" i="1"/>
  <c r="D9" i="1"/>
  <c r="D13" i="1"/>
  <c r="D17" i="1"/>
  <c r="D6" i="1"/>
  <c r="D10" i="1"/>
  <c r="I11" i="1" s="1"/>
  <c r="D14" i="1"/>
  <c r="I13" i="1" l="1"/>
  <c r="I9" i="1"/>
  <c r="I10" i="1"/>
  <c r="I12" i="1"/>
</calcChain>
</file>

<file path=xl/comments1.xml><?xml version="1.0" encoding="utf-8"?>
<comments xmlns="http://schemas.openxmlformats.org/spreadsheetml/2006/main">
  <authors>
    <author>Денис Гербер</author>
  </authors>
  <commentList>
    <comment ref="E1" authorId="0" shapeId="0">
      <text>
        <r>
          <rPr>
            <sz val="14"/>
            <color indexed="81"/>
            <rFont val="Tahoma"/>
            <family val="2"/>
            <charset val="204"/>
          </rPr>
          <t>Начальный баланс</t>
        </r>
      </text>
    </comment>
  </commentList>
</comments>
</file>

<file path=xl/sharedStrings.xml><?xml version="1.0" encoding="utf-8"?>
<sst xmlns="http://schemas.openxmlformats.org/spreadsheetml/2006/main" count="23" uniqueCount="22">
  <si>
    <t>Доход</t>
  </si>
  <si>
    <t>Дата</t>
  </si>
  <si>
    <t>Баланс</t>
  </si>
  <si>
    <t>Доходность в процентах</t>
  </si>
  <si>
    <t>Общий итог</t>
  </si>
  <si>
    <t>Названия строк</t>
  </si>
  <si>
    <t>Сумма по полю Доход</t>
  </si>
  <si>
    <t>Сумма по полю Доходность в процентах</t>
  </si>
  <si>
    <t>месяц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</si>
  <si>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</si>
  <si>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</si>
  <si>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</si>
  <si>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</si>
  <si>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</si>
  <si>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</si>
  <si>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</si>
  <si>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</si>
  <si>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</si>
  <si>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</si>
  <si>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</si>
  <si>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</si>
  <si>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Доход в процентах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</si>
</sst>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₽&quot;_-;\-* #,##0.00\ &quot;₽&quot;_-;_-* &quot;-&quot;??\ &quot;₽&quot;_-;_-@_-"/>
    <numFmt numFmtId="164" formatCode="0.0%"/>
  </numFmts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4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 wrapText="1"/>
    </xf>
    <xf numFmtId="14" fontId="0" fillId="2" borderId="2" xfId="0" applyNumberFormat="1" applyFont="1" applyFill="1" applyBorder="1" applyAlignment="1">
      <alignment horizontal="center" vertical="center"/>
    </xf>
    <xf numFmtId="14" fontId="0" fillId="3" borderId="2" xfId="0" applyNumberFormat="1" applyFont="1" applyFill="1" applyBorder="1" applyAlignment="1">
      <alignment horizontal="center" vertical="center"/>
    </xf>
    <xf numFmtId="14" fontId="0" fillId="3" borderId="1" xfId="0" applyNumberFormat="1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14" fontId="0" fillId="3" borderId="3" xfId="0" applyNumberFormat="1" applyFont="1" applyFill="1" applyBorder="1" applyAlignment="1">
      <alignment horizontal="center" vertical="center"/>
    </xf>
    <xf numFmtId="44" fontId="0" fillId="2" borderId="1" xfId="1" applyNumberFormat="1" applyFont="1" applyFill="1" applyBorder="1"/>
    <xf numFmtId="44" fontId="0" fillId="3" borderId="1" xfId="1" applyNumberFormat="1" applyFont="1" applyFill="1" applyBorder="1"/>
    <xf numFmtId="44" fontId="0" fillId="3" borderId="3" xfId="1" applyNumberFormat="1" applyFont="1" applyFill="1" applyBorder="1"/>
    <xf numFmtId="44" fontId="2" fillId="0" borderId="0" xfId="1" applyFont="1" applyAlignment="1">
      <alignment horizontal="center" vertical="center"/>
    </xf>
    <xf numFmtId="164" fontId="0" fillId="2" borderId="1" xfId="2" applyNumberFormat="1" applyFont="1" applyFill="1" applyBorder="1"/>
    <xf numFmtId="0" fontId="3" fillId="0" borderId="4" xfId="0" applyFont="1" applyBorder="1" applyAlignment="1">
      <alignment horizontal="center" vertical="center" wrapText="1"/>
    </xf>
    <xf numFmtId="0" fontId="0" fillId="0" borderId="0" xfId="0" pivotButton="1"/>
    <xf numFmtId="0" fontId="0" fillId="0" borderId="0" xfId="0" applyNumberFormat="1"/>
    <xf numFmtId="14" fontId="0" fillId="0" borderId="0" xfId="0" applyNumberFormat="1" applyAlignment="1">
      <alignment horizontal="left"/>
    </xf>
    <xf numFmtId="9" fontId="0" fillId="0" borderId="0" xfId="0" applyNumberFormat="1"/>
    <xf numFmtId="164" fontId="0" fillId="0" borderId="0" xfId="2" applyNumberFormat="1" applyFont="1"/>
  </cellXfs>
  <cellStyles count="3">
    <cellStyle name="Денежный" xfId="1" builtinId="4"/>
    <cellStyle name="Обычный" xfId="0" builtinId="0"/>
    <cellStyle name="Процентный" xfId="2" builtinId="5"/>
  </cellStyles>
  <dxfs count="14">
    <dxf>
      <numFmt numFmtId="164" formatCode="0.0%"/>
    </dxf>
    <dxf>
      <alignment horizontal="center" vertical="center" textRotation="0" wrapText="1" indent="0" justifyLastLine="0" shrinkToFit="0" readingOrder="0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numFmt numFmtId="164" formatCode="0.0%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numFmt numFmtId="34" formatCode="_-* #,##0.00\ &quot;₽&quot;_-;\-* #,##0.00\ &quot;₽&quot;_-;_-* &quot;-&quot;??\ &quot;₽&quot;_-;_-@_-"/>
      <fill>
        <patternFill patternType="solid">
          <fgColor theme="8" tint="0.59999389629810485"/>
          <bgColor theme="8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numFmt numFmtId="34" formatCode="_-* #,##0.00\ &quot;₽&quot;_-;\-* #,##0.00\ &quot;₽&quot;_-;_-* &quot;-&quot;??\ &quot;₽&quot;_-;_-@_-"/>
      <fill>
        <patternFill patternType="solid">
          <fgColor theme="8" tint="0.79998168889431442"/>
          <bgColor theme="8" tint="0.79998168889431442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57150</xdr:colOff>
      <xdr:row>11</xdr:row>
      <xdr:rowOff>171450</xdr:rowOff>
    </xdr:from>
    <xdr:ext cx="4515019" cy="17222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7EDAC88-02BC-4CB6-936B-1E93674ED3A3}"/>
                </a:ext>
              </a:extLst>
            </xdr:cNvPr>
            <xdr:cNvSpPr txBox="1"/>
          </xdr:nvSpPr>
          <xdr:spPr>
            <a:xfrm>
              <a:off x="9534525" y="2457450"/>
              <a:ext cx="451501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100" b="0" i="1">
                        <a:solidFill>
                          <a:srgbClr val="FF0000"/>
                        </a:solidFill>
                        <a:latin typeface="Cambria Math" panose="02040503050406030204" pitchFamily="18" charset="0"/>
                      </a:rPr>
                      <m:t>Доход в рублях отрицательный , а доход в процентах положительный</m:t>
                    </m:r>
                  </m:oMath>
                </m:oMathPara>
              </a14:m>
              <a:endParaRPr lang="ru-RU" sz="1100"/>
            </a:p>
          </xdr:txBody>
        </xdr:sp>
      </mc:Choice>
      <mc:Fallback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7EDAC88-02BC-4CB6-936B-1E93674ED3A3}"/>
                </a:ext>
              </a:extLst>
            </xdr:cNvPr>
            <xdr:cNvSpPr txBox="1"/>
          </xdr:nvSpPr>
          <xdr:spPr>
            <a:xfrm>
              <a:off x="9534525" y="2457450"/>
              <a:ext cx="4515019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b="0" i="0">
                  <a:solidFill>
                    <a:srgbClr val="FF0000"/>
                  </a:solidFill>
                  <a:latin typeface="Cambria Math" panose="02040503050406030204" pitchFamily="18" charset="0"/>
                </a:rPr>
                <a:t>Доход в рублях отрицательный , а доход в процентах положительный</a:t>
              </a:r>
              <a:endParaRPr lang="ru-RU" sz="1100"/>
            </a:p>
          </xdr:txBody>
        </xdr:sp>
      </mc:Fallback>
    </mc:AlternateContent>
    <xdr:clientData/>
  </xdr:oneCellAnchor>
  <xdr:twoCellAnchor>
    <xdr:from>
      <xdr:col>9</xdr:col>
      <xdr:colOff>66675</xdr:colOff>
      <xdr:row>12</xdr:row>
      <xdr:rowOff>95250</xdr:rowOff>
    </xdr:from>
    <xdr:to>
      <xdr:col>9</xdr:col>
      <xdr:colOff>504825</xdr:colOff>
      <xdr:row>12</xdr:row>
      <xdr:rowOff>95250</xdr:rowOff>
    </xdr:to>
    <xdr:cxnSp macro="">
      <xdr:nvCxnSpPr>
        <xdr:cNvPr id="4" name="Прямая со стрелкой 3">
          <a:extLst>
            <a:ext uri="{FF2B5EF4-FFF2-40B4-BE49-F238E27FC236}">
              <a16:creationId xmlns:a16="http://schemas.microsoft.com/office/drawing/2014/main" id="{85BD8473-2FE4-49C3-9A64-C81AC1B5EC66}"/>
            </a:ext>
          </a:extLst>
        </xdr:cNvPr>
        <xdr:cNvCxnSpPr/>
      </xdr:nvCxnSpPr>
      <xdr:spPr>
        <a:xfrm flipH="1">
          <a:off x="8934450" y="2571750"/>
          <a:ext cx="43815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2;&#1073;&#1086;&#1095;&#1080;&#1081;%20&#1089;&#1090;&#1086;&#1083;/&#1058;&#1077;&#1089;&#1090;%20&#1078;&#1091;&#1088;&#1085;&#1072;&#1083;&#1072;%20&#1089;&#1076;&#1077;&#1083;&#1086;&#1082;%20v%201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ка"/>
      <sheetName val="2014"/>
      <sheetName val="2015"/>
      <sheetName val="2016"/>
      <sheetName val="2017"/>
      <sheetName val="2018"/>
      <sheetName val="Скопл.просадки"/>
      <sheetName val="Скопл.возм.прибыли"/>
      <sheetName val="Скопл.прибыли"/>
      <sheetName val="Скопления"/>
      <sheetName val="История"/>
      <sheetName val="5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Денис Гербер" refreshedDate="42881.926045138891" createdVersion="6" refreshedVersion="6" minRefreshableVersion="3" recordCount="16">
  <cacheSource type="worksheet">
    <worksheetSource name="Таблица1"/>
  </cacheSource>
  <cacheFields count="4">
    <cacheField name="Дата" numFmtId="14">
      <sharedItems containsSemiMixedTypes="0" containsNonDate="0" containsDate="1" containsString="0" minDate="2014-01-13T00:00:00" maxDate="2014-12-12T00:00:00" count="16">
        <d v="2014-01-13T00:00:00"/>
        <d v="2014-02-07T00:00:00"/>
        <d v="2014-07-24T00:00:00"/>
        <d v="2014-08-12T00:00:00"/>
        <d v="2014-08-15T00:00:00"/>
        <d v="2014-08-28T00:00:00"/>
        <d v="2014-09-04T00:00:00"/>
        <d v="2014-09-25T00:00:00"/>
        <d v="2014-10-08T00:00:00"/>
        <d v="2014-10-09T00:00:00"/>
        <d v="2014-10-16T00:00:00"/>
        <d v="2014-10-20T00:00:00"/>
        <d v="2014-11-03T00:00:00"/>
        <d v="2014-11-13T00:00:00"/>
        <d v="2014-12-09T00:00:00"/>
        <d v="2014-12-11T00:00:00"/>
      </sharedItems>
    </cacheField>
    <cacheField name="Доход" numFmtId="44">
      <sharedItems containsSemiMixedTypes="0" containsString="0" containsNumber="1" containsInteger="1" minValue="-55880" maxValue="50672" count="16">
        <n v="21410"/>
        <n v="3792"/>
        <n v="2862"/>
        <n v="-930"/>
        <n v="-204"/>
        <n v="5382"/>
        <n v="-1644"/>
        <n v="5478"/>
        <n v="-1362"/>
        <n v="3084"/>
        <n v="-1188"/>
        <n v="12426"/>
        <n v="22995"/>
        <n v="-1512"/>
        <n v="50672"/>
        <n v="-55880"/>
      </sharedItems>
    </cacheField>
    <cacheField name="Баланс" numFmtId="44">
      <sharedItems containsSemiMixedTypes="0" containsString="0" containsNumber="1" containsInteger="1" minValue="121410" maxValue="221261"/>
    </cacheField>
    <cacheField name="Доходность в процентах" numFmtId="164">
      <sharedItems containsSemiMixedTypes="0" containsString="0" containsNumber="1" minValue="-0.25255241547312901" maxValue="0.2970414270556718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21410"/>
    <n v="0.21410000000000001"/>
  </r>
  <r>
    <x v="1"/>
    <x v="1"/>
    <n v="125202"/>
    <n v="3.1233012107734125E-2"/>
  </r>
  <r>
    <x v="2"/>
    <x v="2"/>
    <n v="128064"/>
    <n v="2.2859059759428764E-2"/>
  </r>
  <r>
    <x v="3"/>
    <x v="3"/>
    <n v="127134"/>
    <n v="-7.2619940029985007E-3"/>
  </r>
  <r>
    <x v="4"/>
    <x v="4"/>
    <n v="126930"/>
    <n v="-1.60460616357544E-3"/>
  </r>
  <r>
    <x v="5"/>
    <x v="5"/>
    <n v="132312"/>
    <n v="4.240132356416923E-2"/>
  </r>
  <r>
    <x v="6"/>
    <x v="6"/>
    <n v="130668"/>
    <n v="-1.2425176854707056E-2"/>
  </r>
  <r>
    <x v="7"/>
    <x v="7"/>
    <n v="136146"/>
    <n v="4.1923041601616313E-2"/>
  </r>
  <r>
    <x v="8"/>
    <x v="8"/>
    <n v="134784"/>
    <n v="-1.0003966330263099E-2"/>
  </r>
  <r>
    <x v="9"/>
    <x v="9"/>
    <n v="137868"/>
    <n v="2.2881054131054131E-2"/>
  </r>
  <r>
    <x v="10"/>
    <x v="10"/>
    <n v="136680"/>
    <n v="-8.6169379406388722E-3"/>
  </r>
  <r>
    <x v="11"/>
    <x v="11"/>
    <n v="149106"/>
    <n v="9.0913081650570673E-2"/>
  </r>
  <r>
    <x v="12"/>
    <x v="12"/>
    <n v="172101"/>
    <n v="0.15421914611082049"/>
  </r>
  <r>
    <x v="13"/>
    <x v="13"/>
    <n v="170589"/>
    <n v="-8.7855387243537218E-3"/>
  </r>
  <r>
    <x v="14"/>
    <x v="14"/>
    <n v="221261"/>
    <n v="0.29704142705567183"/>
  </r>
  <r>
    <x v="15"/>
    <x v="15"/>
    <n v="165381"/>
    <n v="-0.252552415473129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Сводная таблица1" cacheId="3" applyNumberFormats="0" applyBorderFormats="0" applyFontFormats="0" applyPatternFormats="0" applyAlignmentFormats="0" applyWidthHeightFormats="1" dataCaption="Значения" updatedVersion="6" minRefreshableVersion="3" useAutoFormatting="1" itemPrintTitles="1" createdVersion="6" indent="0" outline="1" outlineData="1" multipleFieldFilters="0">
  <location ref="A3:C6" firstHeaderRow="0" firstDataRow="1" firstDataCol="1"/>
  <pivotFields count="4">
    <pivotField axis="axisRow" numFmtId="14" subtotalTop="0" showAll="0">
      <items count="17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x="14"/>
        <item x="15"/>
        <item t="default"/>
      </items>
    </pivotField>
    <pivotField dataField="1" numFmtId="44" subtotalTop="0" showAll="0">
      <items count="17">
        <item x="15"/>
        <item x="6"/>
        <item x="13"/>
        <item x="8"/>
        <item x="10"/>
        <item x="3"/>
        <item x="4"/>
        <item x="2"/>
        <item x="9"/>
        <item x="1"/>
        <item x="5"/>
        <item x="7"/>
        <item x="11"/>
        <item x="0"/>
        <item x="12"/>
        <item x="14"/>
        <item t="default"/>
      </items>
    </pivotField>
    <pivotField numFmtId="44" subtotalTop="0" showAll="0"/>
    <pivotField dataField="1" numFmtId="164" subtotalTop="0" showAll="0"/>
  </pivotFields>
  <rowFields count="1">
    <field x="0"/>
  </rowFields>
  <rowItems count="3"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Сумма по полю Доход" fld="1" baseField="0" baseItem="0"/>
    <dataField name="Сумма по полю Доходность в процентах" fld="3" baseField="0" baseItem="0" numFmtId="9"/>
  </dataFields>
  <formats count="1">
    <format dxfId="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1" name="Таблица1" displayName="Таблица1" ref="A1:D17" totalsRowShown="0" headerRowDxfId="6" headerRowBorderDxfId="12" tableBorderDxfId="13" totalsRowBorderDxfId="11">
  <autoFilter ref="A1:D17"/>
  <tableColumns count="4">
    <tableColumn id="1" name="Дата" dataDxfId="10"/>
    <tableColumn id="2" name="Доход" dataDxfId="9" dataCellStyle="Денежный">
      <calculatedColumnFormula>[1]!Таблица4[[#This Row],[Кол-во контрактов]]*[1]!Таблица4[[#This Row],[Прибыль в пунктах]]</calculatedColumnFormula>
    </tableColumn>
    <tableColumn id="3" name="Баланс" dataDxfId="8" dataCellStyle="Денежный">
      <calculatedColumnFormula>C1+B2</calculatedColumnFormula>
    </tableColumn>
    <tableColumn id="4" name="Доходность в процентах" dataDxfId="7" dataCellStyle="Процентный">
      <calculatedColumnFormula>B2/C1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2" name="Таблица2" displayName="Таблица2" ref="G1:I13" totalsRowShown="0" headerRowDxfId="1">
  <autoFilter ref="G1:I13"/>
  <tableColumns count="3">
    <tableColumn id="1" name="месяц"/>
    <tableColumn id="2" name="Доход" dataCellStyle="Денежный"/>
    <tableColumn id="3" name="Доход в процентах" dataDxfId="0" dataCellStyle="Процентный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H13" sqref="H13"/>
    </sheetView>
  </sheetViews>
  <sheetFormatPr defaultRowHeight="15" x14ac:dyDescent="0.25"/>
  <cols>
    <col min="1" max="1" width="11.140625" customWidth="1"/>
    <col min="2" max="2" width="17.85546875" customWidth="1"/>
    <col min="3" max="3" width="14.140625" customWidth="1"/>
    <col min="4" max="4" width="25.7109375" customWidth="1"/>
    <col min="5" max="5" width="13.140625" bestFit="1" customWidth="1"/>
    <col min="7" max="7" width="9.28515625" bestFit="1" customWidth="1"/>
    <col min="8" max="8" width="12" bestFit="1" customWidth="1"/>
    <col min="9" max="9" width="20.5703125" customWidth="1"/>
  </cols>
  <sheetData>
    <row r="1" spans="1:9" ht="30" customHeight="1" x14ac:dyDescent="0.25">
      <c r="A1" s="13" t="s">
        <v>1</v>
      </c>
      <c r="B1" s="13" t="s">
        <v>0</v>
      </c>
      <c r="C1" s="13" t="s">
        <v>2</v>
      </c>
      <c r="D1" s="13" t="s">
        <v>3</v>
      </c>
      <c r="E1" s="11">
        <v>100000</v>
      </c>
      <c r="G1" s="2" t="s">
        <v>8</v>
      </c>
      <c r="H1" s="2" t="s">
        <v>0</v>
      </c>
      <c r="I1" s="2" t="s">
        <v>21</v>
      </c>
    </row>
    <row r="2" spans="1:9" x14ac:dyDescent="0.25">
      <c r="A2" s="3">
        <v>41652</v>
      </c>
      <c r="B2" s="8">
        <f>[1]!Таблица4[[#This Row],[Кол-во контрактов]]*[1]!Таблица4[[#This Row],[Прибыль в пунктах]]</f>
        <v>21410</v>
      </c>
      <c r="C2" s="8">
        <f>E1+B2</f>
        <v>121410</v>
      </c>
      <c r="D2" s="12">
        <f>B2/E1</f>
        <v>0.21410000000000001</v>
      </c>
      <c r="G2" t="s">
        <v>9</v>
      </c>
      <c r="H2" s="1">
        <f>SUM(Таблица1[[#This Row],[Доход]])</f>
        <v>21410</v>
      </c>
      <c r="I2" s="18">
        <f>SUM(Таблица1[[#This Row],[Доходность в процентах]])</f>
        <v>0.21410000000000001</v>
      </c>
    </row>
    <row r="3" spans="1:9" x14ac:dyDescent="0.25">
      <c r="A3" s="4">
        <v>41677</v>
      </c>
      <c r="B3" s="9">
        <f>[1]!Таблица4[[#This Row],[Кол-во контрактов]]*[1]!Таблица4[[#This Row],[Прибыль в пунктах]]</f>
        <v>3792</v>
      </c>
      <c r="C3" s="8">
        <f>C2+B3</f>
        <v>125202</v>
      </c>
      <c r="D3" s="12">
        <f>B3/C2</f>
        <v>3.1233012107734125E-2</v>
      </c>
      <c r="G3" t="s">
        <v>10</v>
      </c>
      <c r="H3" s="1">
        <f>SUM(Таблица1[[#This Row],[Доход]])</f>
        <v>3792</v>
      </c>
      <c r="I3" s="18">
        <f>SUM(Таблица1[[#This Row],[Доходность в процентах]])</f>
        <v>3.1233012107734125E-2</v>
      </c>
    </row>
    <row r="4" spans="1:9" x14ac:dyDescent="0.25">
      <c r="A4" s="3">
        <v>41844</v>
      </c>
      <c r="B4" s="8">
        <f>[1]!Таблица4[[#This Row],[Кол-во контрактов]]*[1]!Таблица4[[#This Row],[Прибыль в пунктах]]</f>
        <v>2862</v>
      </c>
      <c r="C4" s="8">
        <f t="shared" ref="C4:C17" si="0">C3+B4</f>
        <v>128064</v>
      </c>
      <c r="D4" s="12">
        <f t="shared" ref="D4:D17" si="1">B4/C3</f>
        <v>2.2859059759428764E-2</v>
      </c>
      <c r="G4" t="s">
        <v>11</v>
      </c>
      <c r="H4" s="1">
        <v>0</v>
      </c>
      <c r="I4" s="18">
        <v>0</v>
      </c>
    </row>
    <row r="5" spans="1:9" x14ac:dyDescent="0.25">
      <c r="A5" s="5">
        <v>41863</v>
      </c>
      <c r="B5" s="9">
        <f>[1]!Таблица4[[#This Row],[Кол-во контрактов]]*[1]!Таблица4[[#This Row],[Прибыль в пунктах]]</f>
        <v>-930</v>
      </c>
      <c r="C5" s="8">
        <f t="shared" si="0"/>
        <v>127134</v>
      </c>
      <c r="D5" s="12">
        <f t="shared" si="1"/>
        <v>-7.2619940029985007E-3</v>
      </c>
      <c r="G5" t="s">
        <v>12</v>
      </c>
      <c r="H5" s="1">
        <v>0</v>
      </c>
      <c r="I5" s="18">
        <v>0</v>
      </c>
    </row>
    <row r="6" spans="1:9" x14ac:dyDescent="0.25">
      <c r="A6" s="6">
        <v>41866</v>
      </c>
      <c r="B6" s="8">
        <f>[1]!Таблица4[[#This Row],[Кол-во контрактов]]*[1]!Таблица4[[#This Row],[Прибыль в пунктах]]</f>
        <v>-204</v>
      </c>
      <c r="C6" s="8">
        <f t="shared" si="0"/>
        <v>126930</v>
      </c>
      <c r="D6" s="12">
        <f t="shared" si="1"/>
        <v>-1.60460616357544E-3</v>
      </c>
      <c r="G6" t="s">
        <v>13</v>
      </c>
      <c r="H6" s="1">
        <v>0</v>
      </c>
      <c r="I6" s="18">
        <v>0</v>
      </c>
    </row>
    <row r="7" spans="1:9" x14ac:dyDescent="0.25">
      <c r="A7" s="5">
        <v>41879</v>
      </c>
      <c r="B7" s="9">
        <f>[1]!Таблица4[[#This Row],[Кол-во контрактов]]*[1]!Таблица4[[#This Row],[Прибыль в пунктах]]</f>
        <v>5382</v>
      </c>
      <c r="C7" s="8">
        <f t="shared" si="0"/>
        <v>132312</v>
      </c>
      <c r="D7" s="12">
        <f t="shared" si="1"/>
        <v>4.240132356416923E-2</v>
      </c>
      <c r="G7" t="s">
        <v>14</v>
      </c>
      <c r="H7" s="1">
        <v>0</v>
      </c>
      <c r="I7" s="18">
        <v>0</v>
      </c>
    </row>
    <row r="8" spans="1:9" x14ac:dyDescent="0.25">
      <c r="A8" s="6">
        <v>41886</v>
      </c>
      <c r="B8" s="8">
        <f>[1]!Таблица4[[#This Row],[Кол-во контрактов]]*[1]!Таблица4[[#This Row],[Прибыль в пунктах]]</f>
        <v>-1644</v>
      </c>
      <c r="C8" s="8">
        <f t="shared" si="0"/>
        <v>130668</v>
      </c>
      <c r="D8" s="12">
        <f t="shared" si="1"/>
        <v>-1.2425176854707056E-2</v>
      </c>
      <c r="G8" t="s">
        <v>15</v>
      </c>
      <c r="H8" s="1">
        <f t="shared" ref="H8" si="2">SUM(B4)</f>
        <v>2862</v>
      </c>
      <c r="I8" s="18">
        <f>SUM(D4)</f>
        <v>2.2859059759428764E-2</v>
      </c>
    </row>
    <row r="9" spans="1:9" x14ac:dyDescent="0.25">
      <c r="A9" s="5">
        <v>41907</v>
      </c>
      <c r="B9" s="9">
        <f>[1]!Таблица4[[#This Row],[Кол-во контрактов]]*[1]!Таблица4[[#This Row],[Прибыль в пунктах]]</f>
        <v>5478</v>
      </c>
      <c r="C9" s="8">
        <f t="shared" si="0"/>
        <v>136146</v>
      </c>
      <c r="D9" s="12">
        <f t="shared" si="1"/>
        <v>4.1923041601616313E-2</v>
      </c>
      <c r="G9" t="s">
        <v>16</v>
      </c>
      <c r="H9" s="1">
        <f t="shared" ref="H9" si="3">SUM(B5:B7)</f>
        <v>4248</v>
      </c>
      <c r="I9" s="18">
        <f>SUM(D5:D7)</f>
        <v>3.3534723397595292E-2</v>
      </c>
    </row>
    <row r="10" spans="1:9" x14ac:dyDescent="0.25">
      <c r="A10" s="6">
        <v>41920</v>
      </c>
      <c r="B10" s="8">
        <f>[1]!Таблица4[[#This Row],[Кол-во контрактов]]*[1]!Таблица4[[#This Row],[Прибыль в пунктах]]</f>
        <v>-1362</v>
      </c>
      <c r="C10" s="8">
        <f t="shared" si="0"/>
        <v>134784</v>
      </c>
      <c r="D10" s="12">
        <f t="shared" si="1"/>
        <v>-1.0003966330263099E-2</v>
      </c>
      <c r="G10" t="s">
        <v>17</v>
      </c>
      <c r="H10" s="1">
        <f t="shared" ref="H10" si="4">SUM(B8:B9)</f>
        <v>3834</v>
      </c>
      <c r="I10" s="18">
        <f>SUM(D8:D9)</f>
        <v>2.9497864746909255E-2</v>
      </c>
    </row>
    <row r="11" spans="1:9" x14ac:dyDescent="0.25">
      <c r="A11" s="5">
        <v>41921</v>
      </c>
      <c r="B11" s="9">
        <f>[1]!Таблица4[[#This Row],[Кол-во контрактов]]*[1]!Таблица4[[#This Row],[Прибыль в пунктах]]</f>
        <v>3084</v>
      </c>
      <c r="C11" s="8">
        <f t="shared" si="0"/>
        <v>137868</v>
      </c>
      <c r="D11" s="12">
        <f t="shared" si="1"/>
        <v>2.2881054131054131E-2</v>
      </c>
      <c r="G11" t="s">
        <v>18</v>
      </c>
      <c r="H11" s="1">
        <f t="shared" ref="H11" si="5">SUM(B10:B13)</f>
        <v>12960</v>
      </c>
      <c r="I11" s="18">
        <f>SUM(D10:D13)</f>
        <v>9.5173231510722836E-2</v>
      </c>
    </row>
    <row r="12" spans="1:9" x14ac:dyDescent="0.25">
      <c r="A12" s="6">
        <v>41928</v>
      </c>
      <c r="B12" s="8">
        <f>[1]!Таблица4[[#This Row],[Кол-во контрактов]]*[1]!Таблица4[[#This Row],[Прибыль в пунктах]]</f>
        <v>-1188</v>
      </c>
      <c r="C12" s="8">
        <f t="shared" si="0"/>
        <v>136680</v>
      </c>
      <c r="D12" s="12">
        <f t="shared" si="1"/>
        <v>-8.6169379406388722E-3</v>
      </c>
      <c r="G12" t="s">
        <v>19</v>
      </c>
      <c r="H12" s="1">
        <f t="shared" ref="H12" si="6">SUM(B14:B15)</f>
        <v>21483</v>
      </c>
      <c r="I12" s="18">
        <f>SUM(D14:D15)</f>
        <v>0.14543360738646677</v>
      </c>
    </row>
    <row r="13" spans="1:9" x14ac:dyDescent="0.25">
      <c r="A13" s="5">
        <v>41932</v>
      </c>
      <c r="B13" s="9">
        <f>[1]!Таблица4[[#This Row],[Кол-во контрактов]]*[1]!Таблица4[[#This Row],[Прибыль в пунктах]]</f>
        <v>12426</v>
      </c>
      <c r="C13" s="8">
        <f t="shared" si="0"/>
        <v>149106</v>
      </c>
      <c r="D13" s="12">
        <f t="shared" si="1"/>
        <v>9.0913081650570673E-2</v>
      </c>
      <c r="G13" t="s">
        <v>20</v>
      </c>
      <c r="H13" s="1">
        <f t="shared" ref="H13" si="7">SUM(B16:B17)</f>
        <v>-5208</v>
      </c>
      <c r="I13" s="18">
        <f>SUM(D16:D17)</f>
        <v>4.4489011582542815E-2</v>
      </c>
    </row>
    <row r="14" spans="1:9" x14ac:dyDescent="0.25">
      <c r="A14" s="6">
        <v>41946</v>
      </c>
      <c r="B14" s="8">
        <f>[1]!Таблица4[[#This Row],[Кол-во контрактов]]*[1]!Таблица4[[#This Row],[Прибыль в пунктах]]</f>
        <v>22995</v>
      </c>
      <c r="C14" s="8">
        <f t="shared" si="0"/>
        <v>172101</v>
      </c>
      <c r="D14" s="12">
        <f t="shared" si="1"/>
        <v>0.15421914611082049</v>
      </c>
    </row>
    <row r="15" spans="1:9" x14ac:dyDescent="0.25">
      <c r="A15" s="5">
        <v>41956</v>
      </c>
      <c r="B15" s="9">
        <f>[1]!Таблица4[[#This Row],[Кол-во контрактов]]*[1]!Таблица4[[#This Row],[Прибыль в пунктах]]</f>
        <v>-1512</v>
      </c>
      <c r="C15" s="8">
        <f t="shared" si="0"/>
        <v>170589</v>
      </c>
      <c r="D15" s="12">
        <f t="shared" si="1"/>
        <v>-8.7855387243537218E-3</v>
      </c>
    </row>
    <row r="16" spans="1:9" x14ac:dyDescent="0.25">
      <c r="A16" s="6">
        <v>41982</v>
      </c>
      <c r="B16" s="8">
        <f>[1]!Таблица4[[#This Row],[Кол-во контрактов]]*[1]!Таблица4[[#This Row],[Прибыль в пунктах]]</f>
        <v>50672</v>
      </c>
      <c r="C16" s="8">
        <f t="shared" si="0"/>
        <v>221261</v>
      </c>
      <c r="D16" s="12">
        <f t="shared" si="1"/>
        <v>0.29704142705567183</v>
      </c>
    </row>
    <row r="17" spans="1:4" x14ac:dyDescent="0.25">
      <c r="A17" s="7">
        <v>41984</v>
      </c>
      <c r="B17" s="10">
        <f>[1]!Таблица4[[#This Row],[Кол-во контрактов]]*[1]!Таблица4[[#This Row],[Прибыль в пунктах]]</f>
        <v>-55880</v>
      </c>
      <c r="C17" s="8">
        <f t="shared" si="0"/>
        <v>165381</v>
      </c>
      <c r="D17" s="12">
        <f t="shared" si="1"/>
        <v>-0.25255241547312901</v>
      </c>
    </row>
  </sheetData>
  <pageMargins left="0.7" right="0.7" top="0.75" bottom="0.75" header="0.3" footer="0.3"/>
  <drawing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6"/>
  <sheetViews>
    <sheetView workbookViewId="0">
      <selection activeCell="A4" sqref="A4:A5"/>
      <pivotSelection pane="bottomRight" showHeader="1" activeRow="6" click="1" r:id="rId1">
        <pivotArea dataOnly="0" labelOnly="1" fieldPosition="0">
          <references count="1">
            <reference field="0" count="0"/>
          </references>
        </pivotArea>
      </pivotSelection>
    </sheetView>
  </sheetViews>
  <sheetFormatPr defaultRowHeight="15" x14ac:dyDescent="0.25"/>
  <cols>
    <col min="1" max="1" width="17.28515625" customWidth="1"/>
    <col min="2" max="2" width="22.28515625" customWidth="1"/>
    <col min="3" max="4" width="39.42578125" customWidth="1"/>
    <col min="5" max="17" width="10.140625" customWidth="1"/>
    <col min="18" max="18" width="11.85546875" bestFit="1" customWidth="1"/>
  </cols>
  <sheetData>
    <row r="3" spans="1:3" x14ac:dyDescent="0.25">
      <c r="A3" s="14" t="s">
        <v>5</v>
      </c>
      <c r="B3" t="s">
        <v>6</v>
      </c>
      <c r="C3" t="s">
        <v>7</v>
      </c>
    </row>
    <row r="4" spans="1:3" x14ac:dyDescent="0.25">
      <c r="A4" s="16">
        <v>41982</v>
      </c>
      <c r="B4" s="15">
        <v>50672</v>
      </c>
      <c r="C4" s="17">
        <v>0.29704142705567183</v>
      </c>
    </row>
    <row r="5" spans="1:3" x14ac:dyDescent="0.25">
      <c r="A5" s="16">
        <v>41984</v>
      </c>
      <c r="B5" s="15">
        <v>-55880</v>
      </c>
      <c r="C5" s="17">
        <v>-0.25255241547312901</v>
      </c>
    </row>
    <row r="6" spans="1:3" x14ac:dyDescent="0.25">
      <c r="A6" s="16" t="s">
        <v>4</v>
      </c>
      <c r="B6" s="15">
        <v>-5208</v>
      </c>
      <c r="C6" s="17">
        <v>4.4489011582542815E-2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2017-05-26T14:04:08Z</dcterms:created>
  <dcterms:modified xsi:type="dcterms:W3CDTF">2017-05-26T14:34:37Z</dcterms:modified>
</cp:coreProperties>
</file>