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dmin\Desktop\Медведица\ЗАРПЛАТА\2023\"/>
    </mc:Choice>
  </mc:AlternateContent>
  <xr:revisionPtr revIDLastSave="0" documentId="13_ncr:1_{EAFE396E-DDA5-4E22-928B-3F71D64838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8" i="1" l="1"/>
  <c r="F122" i="1"/>
  <c r="L132" i="1"/>
  <c r="D132" i="1"/>
  <c r="M130" i="1"/>
  <c r="E130" i="1"/>
  <c r="M128" i="1"/>
  <c r="E128" i="1"/>
  <c r="M126" i="1"/>
  <c r="E126" i="1"/>
  <c r="N132" i="1"/>
  <c r="M124" i="1"/>
  <c r="E124" i="1"/>
  <c r="M122" i="1"/>
  <c r="M132" i="1" s="1"/>
  <c r="F132" i="1"/>
  <c r="E122" i="1"/>
  <c r="E132" i="1" s="1"/>
  <c r="N97" i="1"/>
  <c r="N95" i="1"/>
  <c r="F95" i="1"/>
  <c r="F93" i="1"/>
  <c r="L103" i="1"/>
  <c r="M101" i="1"/>
  <c r="E101" i="1"/>
  <c r="M99" i="1"/>
  <c r="E99" i="1"/>
  <c r="M97" i="1"/>
  <c r="E97" i="1"/>
  <c r="M95" i="1"/>
  <c r="E95" i="1"/>
  <c r="N103" i="1"/>
  <c r="M93" i="1"/>
  <c r="M103" i="1" s="1"/>
  <c r="F103" i="1"/>
  <c r="D103" i="1" l="1"/>
  <c r="E93" i="1"/>
  <c r="E103" i="1" s="1"/>
  <c r="N66" i="1"/>
  <c r="N64" i="1"/>
  <c r="F64" i="1"/>
  <c r="D64" i="1"/>
  <c r="M72" i="1"/>
  <c r="E72" i="1"/>
  <c r="M70" i="1"/>
  <c r="E70" i="1"/>
  <c r="M68" i="1"/>
  <c r="E68" i="1"/>
  <c r="M66" i="1"/>
  <c r="E66" i="1"/>
  <c r="N74" i="1"/>
  <c r="F74" i="1"/>
  <c r="N35" i="1"/>
  <c r="L35" i="1"/>
  <c r="D74" i="1" l="1"/>
  <c r="E64" i="1"/>
  <c r="E74" i="1" s="1"/>
  <c r="L74" i="1"/>
  <c r="M64" i="1"/>
  <c r="M74" i="1" s="1"/>
  <c r="F37" i="1"/>
  <c r="D37" i="1"/>
  <c r="F35" i="1"/>
  <c r="D35" i="1"/>
  <c r="N45" i="1"/>
  <c r="L45" i="1"/>
  <c r="F45" i="1"/>
  <c r="D45" i="1"/>
  <c r="M43" i="1"/>
  <c r="E43" i="1"/>
  <c r="M41" i="1"/>
  <c r="E41" i="1"/>
  <c r="M39" i="1"/>
  <c r="E39" i="1"/>
  <c r="M37" i="1"/>
  <c r="E37" i="1"/>
  <c r="M35" i="1"/>
  <c r="M45" i="1" s="1"/>
  <c r="E35" i="1"/>
  <c r="E45" i="1" s="1"/>
  <c r="E12" i="1"/>
  <c r="E14" i="1"/>
  <c r="M8" i="1"/>
  <c r="M10" i="1"/>
  <c r="M12" i="1"/>
  <c r="M14" i="1"/>
  <c r="M6" i="1"/>
  <c r="N16" i="1"/>
  <c r="L16" i="1"/>
  <c r="M16" i="1"/>
  <c r="F16" i="1"/>
  <c r="D16" i="1"/>
  <c r="E8" i="1"/>
  <c r="E10" i="1"/>
  <c r="E6" i="1"/>
  <c r="E16" i="1" s="1"/>
</calcChain>
</file>

<file path=xl/sharedStrings.xml><?xml version="1.0" encoding="utf-8"?>
<sst xmlns="http://schemas.openxmlformats.org/spreadsheetml/2006/main" count="117" uniqueCount="52">
  <si>
    <t>Дата</t>
  </si>
  <si>
    <t>начислено</t>
  </si>
  <si>
    <t>налог</t>
  </si>
  <si>
    <t>доход</t>
  </si>
  <si>
    <t>аванс за январь 2023</t>
  </si>
  <si>
    <t>зарплата за январь 2023</t>
  </si>
  <si>
    <t>аванс за февраль 2023</t>
  </si>
  <si>
    <t>23.01.23  -  22.02.23</t>
  </si>
  <si>
    <t>ИТОГО</t>
  </si>
  <si>
    <t>23.02.23  -  22.03.23</t>
  </si>
  <si>
    <t>зарплата за февраль 2023</t>
  </si>
  <si>
    <t>ОПЛАТА</t>
  </si>
  <si>
    <t xml:space="preserve">ОПЛАТА </t>
  </si>
  <si>
    <t>до  27.02.2023г.</t>
  </si>
  <si>
    <t>до 27.03.2023</t>
  </si>
  <si>
    <t>23.03.23  -  22.04.23</t>
  </si>
  <si>
    <t>23.04.23  -  22.05.23</t>
  </si>
  <si>
    <t>аванс за март 2023</t>
  </si>
  <si>
    <t>зарплата за март 2023</t>
  </si>
  <si>
    <t>до  25.04.2023г.</t>
  </si>
  <si>
    <t>до 25.05.2023</t>
  </si>
  <si>
    <t>аванс за апрель 2023г.</t>
  </si>
  <si>
    <t>зарплата за апрель 2023г.</t>
  </si>
  <si>
    <t>23.05.23  -  22.06.23</t>
  </si>
  <si>
    <t>23.06.23  -  22.07.23</t>
  </si>
  <si>
    <t>до 25.07.2023</t>
  </si>
  <si>
    <t>Аванс за май 2023г.</t>
  </si>
  <si>
    <t>до  23.06.2023г.</t>
  </si>
  <si>
    <t>Окончательно за май 2023</t>
  </si>
  <si>
    <t>Аванс за июнь 2023г.</t>
  </si>
  <si>
    <t>Окончательно за июнь 2023г.</t>
  </si>
  <si>
    <t>23.07.23  -  22.08.23</t>
  </si>
  <si>
    <t>23.08.23  -  22.09.23</t>
  </si>
  <si>
    <t>до  25.08.2023г.</t>
  </si>
  <si>
    <t>до 25.09.2023</t>
  </si>
  <si>
    <t>Отпускные за июль 2023г.</t>
  </si>
  <si>
    <t>Аванс за июль 2023</t>
  </si>
  <si>
    <t>Зарплата за июль 2023</t>
  </si>
  <si>
    <t>Аванс за август 2023</t>
  </si>
  <si>
    <t>Зарплата за август 2023</t>
  </si>
  <si>
    <t>Дивиденды</t>
  </si>
  <si>
    <t>23.09.23  -  22.10.23</t>
  </si>
  <si>
    <t>23.10.23  -  22.11.23</t>
  </si>
  <si>
    <t>до  25.10.2023г.</t>
  </si>
  <si>
    <t>до 25.11.2023</t>
  </si>
  <si>
    <t>Аванс за сентябрь 2023</t>
  </si>
  <si>
    <t>Зарплата за сентябрь 2023</t>
  </si>
  <si>
    <t>больничный за март</t>
  </si>
  <si>
    <t>окончат.за март 2023</t>
  </si>
  <si>
    <t xml:space="preserve">Оконч. август 2023 </t>
  </si>
  <si>
    <t xml:space="preserve">Отпускные </t>
  </si>
  <si>
    <t>вед-ть к выплате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</si>
</sst>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164" fontId="4" fillId="0" borderId="1" xfId="0" applyNumberFormat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5" fillId="0" borderId="0" xfId="0" applyFont="1"/>
    <xf numFmtId="4" fontId="6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164" fontId="6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14" xfId="0" applyFont="1" applyBorder="1"/>
    <xf numFmtId="0" fontId="4" fillId="0" borderId="5" xfId="0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/>
    </xf>
    <xf numFmtId="0" fontId="4" fillId="0" borderId="5" xfId="0" applyFont="1" applyBorder="1"/>
    <xf numFmtId="4" fontId="7" fillId="0" borderId="14" xfId="0" applyNumberFormat="1" applyFont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7" fillId="4" borderId="1" xfId="0" applyNumberFormat="1" applyFont="1" applyFill="1" applyBorder="1" applyAlignment="1">
      <alignment horizontal="center"/>
    </xf>
    <xf numFmtId="0" fontId="1" fillId="4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1"/>
  <sheetViews>
    <sheetView tabSelected="1" topLeftCell="A117" zoomScaleNormal="100" workbookViewId="0">
      <selection activeCell="Q127" sqref="Q127"/>
    </sheetView>
  </sheetViews>
  <sheetFormatPr defaultRowHeight="13.8" x14ac:dyDescent="0.25"/>
  <cols>
    <col min="1" max="1" width="4.109375" style="1" customWidth="1"/>
    <col min="2" max="2" width="8.109375" style="1" customWidth="1"/>
    <col min="3" max="3" width="21.77734375" style="1" customWidth="1"/>
    <col min="4" max="4" width="11.44140625" style="1" customWidth="1"/>
    <col min="5" max="5" width="10.5546875" style="1" customWidth="1"/>
    <col min="6" max="6" width="11.21875" style="1" customWidth="1"/>
    <col min="7" max="8" width="1.44140625" style="1" customWidth="1"/>
    <col min="9" max="9" width="3.44140625" style="1" customWidth="1"/>
    <col min="10" max="10" width="8.6640625" style="1" customWidth="1"/>
    <col min="11" max="11" width="23.44140625" style="1" customWidth="1"/>
    <col min="12" max="12" width="12" style="1" customWidth="1"/>
    <col min="13" max="13" width="11.21875" style="1" customWidth="1"/>
    <col min="14" max="14" width="11.109375" style="1" customWidth="1"/>
    <col min="15" max="15" width="0.5546875" style="1" customWidth="1"/>
    <col min="16" max="16384" width="8.88671875" style="1"/>
  </cols>
  <sheetData>
    <row r="1" spans="1:19" x14ac:dyDescent="0.25">
      <c r="A1" s="4"/>
      <c r="B1" s="5"/>
      <c r="C1" s="5"/>
      <c r="D1" s="5"/>
      <c r="E1" s="5"/>
      <c r="F1" s="5"/>
      <c r="G1" s="6"/>
      <c r="H1" s="4"/>
      <c r="I1" s="5"/>
      <c r="J1" s="5"/>
      <c r="K1" s="5"/>
      <c r="L1" s="5"/>
      <c r="M1" s="5"/>
      <c r="N1" s="5"/>
      <c r="O1" s="6"/>
    </row>
    <row r="2" spans="1:19" ht="17.399999999999999" x14ac:dyDescent="0.3">
      <c r="A2" s="47" t="s">
        <v>7</v>
      </c>
      <c r="B2" s="48"/>
      <c r="C2" s="48"/>
      <c r="D2" s="48"/>
      <c r="E2" s="48"/>
      <c r="F2" s="48"/>
      <c r="G2" s="7"/>
      <c r="H2" s="10"/>
      <c r="I2" s="48" t="s">
        <v>9</v>
      </c>
      <c r="J2" s="48"/>
      <c r="K2" s="48"/>
      <c r="L2" s="48"/>
      <c r="M2" s="48"/>
      <c r="N2" s="48"/>
      <c r="O2" s="7"/>
    </row>
    <row r="3" spans="1:19" x14ac:dyDescent="0.25">
      <c r="A3" s="8"/>
      <c r="B3" s="2"/>
      <c r="C3" s="2"/>
      <c r="D3" s="2"/>
      <c r="E3" s="2"/>
      <c r="F3" s="2"/>
      <c r="G3" s="7"/>
      <c r="H3" s="10"/>
      <c r="I3" s="2"/>
      <c r="J3" s="2"/>
      <c r="K3" s="2"/>
      <c r="L3" s="2"/>
      <c r="M3" s="2"/>
      <c r="N3" s="2"/>
      <c r="O3" s="7"/>
    </row>
    <row r="4" spans="1:19" ht="22.8" customHeight="1" x14ac:dyDescent="0.25">
      <c r="A4" s="8"/>
      <c r="B4" s="3" t="s">
        <v>0</v>
      </c>
      <c r="C4" s="3" t="s">
        <v>3</v>
      </c>
      <c r="D4" s="3" t="s">
        <v>1</v>
      </c>
      <c r="E4" s="3" t="s">
        <v>2</v>
      </c>
      <c r="F4" s="3" t="s">
        <v>51</v>
      </c>
      <c r="G4" s="7"/>
      <c r="H4" s="10"/>
      <c r="I4" s="2"/>
      <c r="J4" s="3" t="s">
        <v>0</v>
      </c>
      <c r="K4" s="3" t="s">
        <v>3</v>
      </c>
      <c r="L4" s="3" t="s">
        <v>1</v>
      </c>
      <c r="M4" s="3" t="s">
        <v>2</v>
      </c>
      <c r="N4" s="3" t="s">
        <v>51</v>
      </c>
      <c r="O4" s="7"/>
    </row>
    <row r="5" spans="1:19" x14ac:dyDescent="0.25">
      <c r="A5" s="8"/>
      <c r="B5" s="2"/>
      <c r="C5" s="2"/>
      <c r="D5" s="2"/>
      <c r="E5" s="2"/>
      <c r="F5" s="2"/>
      <c r="G5" s="7"/>
      <c r="H5" s="10"/>
      <c r="I5" s="2"/>
      <c r="J5" s="2"/>
      <c r="K5" s="2"/>
      <c r="L5" s="2"/>
      <c r="M5" s="2"/>
      <c r="N5" s="2"/>
      <c r="O5" s="7"/>
    </row>
    <row r="6" spans="1:19" ht="15" customHeight="1" x14ac:dyDescent="0.25">
      <c r="A6" s="9">
        <v>1</v>
      </c>
      <c r="B6" s="31">
        <v>44951</v>
      </c>
      <c r="C6" s="28" t="s">
        <v>4</v>
      </c>
      <c r="D6" s="25">
        <v>56400</v>
      </c>
      <c r="E6" s="49">
        <f>SUM(D6-F6)</f>
        <v>6581</v>
      </c>
      <c r="F6" s="25">
        <v>49819</v>
      </c>
      <c r="G6" s="15"/>
      <c r="H6" s="16"/>
      <c r="I6" s="17">
        <v>1</v>
      </c>
      <c r="J6" s="31">
        <v>44995</v>
      </c>
      <c r="K6" s="28" t="s">
        <v>10</v>
      </c>
      <c r="L6" s="25">
        <v>56400</v>
      </c>
      <c r="M6" s="49">
        <f>SUM(L6-N6)</f>
        <v>6575</v>
      </c>
      <c r="N6" s="25">
        <v>49825</v>
      </c>
      <c r="O6" s="7"/>
    </row>
    <row r="7" spans="1:19" x14ac:dyDescent="0.25">
      <c r="A7" s="9"/>
      <c r="B7" s="33"/>
      <c r="C7" s="29"/>
      <c r="D7" s="25"/>
      <c r="E7" s="26"/>
      <c r="F7" s="25"/>
      <c r="G7" s="15"/>
      <c r="H7" s="16"/>
      <c r="I7" s="17"/>
      <c r="J7" s="31"/>
      <c r="K7" s="29"/>
      <c r="L7" s="25"/>
      <c r="M7" s="26"/>
      <c r="N7" s="25"/>
      <c r="O7" s="7"/>
    </row>
    <row r="8" spans="1:19" ht="15" customHeight="1" x14ac:dyDescent="0.25">
      <c r="A8" s="9">
        <v>2</v>
      </c>
      <c r="B8" s="31">
        <v>44967</v>
      </c>
      <c r="C8" s="28" t="s">
        <v>5</v>
      </c>
      <c r="D8" s="25">
        <v>56400</v>
      </c>
      <c r="E8" s="49">
        <f t="shared" ref="E8:E14" si="0">SUM(D8-F8)</f>
        <v>6575</v>
      </c>
      <c r="F8" s="25">
        <v>49825</v>
      </c>
      <c r="G8" s="15"/>
      <c r="H8" s="16"/>
      <c r="I8" s="17">
        <v>2</v>
      </c>
      <c r="J8" s="31">
        <v>45002</v>
      </c>
      <c r="K8" s="28" t="s">
        <v>47</v>
      </c>
      <c r="L8" s="25">
        <v>1571.82</v>
      </c>
      <c r="M8" s="49">
        <f t="shared" ref="M8:M14" si="1">SUM(L8-N8)</f>
        <v>204</v>
      </c>
      <c r="N8" s="25">
        <v>1367.82</v>
      </c>
      <c r="O8" s="7"/>
    </row>
    <row r="9" spans="1:19" x14ac:dyDescent="0.25">
      <c r="A9" s="9"/>
      <c r="B9" s="31"/>
      <c r="C9" s="29"/>
      <c r="D9" s="25"/>
      <c r="E9" s="26"/>
      <c r="F9" s="25"/>
      <c r="G9" s="15"/>
      <c r="H9" s="16"/>
      <c r="I9" s="17"/>
      <c r="J9" s="31"/>
      <c r="K9" s="29"/>
      <c r="L9" s="25"/>
      <c r="M9" s="26"/>
      <c r="N9" s="25"/>
      <c r="O9" s="7"/>
    </row>
    <row r="10" spans="1:19" ht="15" customHeight="1" x14ac:dyDescent="0.25">
      <c r="A10" s="9">
        <v>3</v>
      </c>
      <c r="B10" s="31">
        <v>44979</v>
      </c>
      <c r="C10" s="28" t="s">
        <v>6</v>
      </c>
      <c r="D10" s="25">
        <v>56400</v>
      </c>
      <c r="E10" s="49">
        <f t="shared" si="0"/>
        <v>7335</v>
      </c>
      <c r="F10" s="25">
        <v>49065</v>
      </c>
      <c r="G10" s="15"/>
      <c r="H10" s="16"/>
      <c r="I10" s="17">
        <v>3</v>
      </c>
      <c r="J10" s="31">
        <v>45002</v>
      </c>
      <c r="K10" s="28" t="s">
        <v>48</v>
      </c>
      <c r="L10" s="25">
        <v>12014.28</v>
      </c>
      <c r="M10" s="49">
        <f t="shared" si="1"/>
        <v>1562</v>
      </c>
      <c r="N10" s="25">
        <v>10452.280000000001</v>
      </c>
      <c r="O10" s="7"/>
    </row>
    <row r="11" spans="1:19" x14ac:dyDescent="0.25">
      <c r="A11" s="9"/>
      <c r="B11" s="14"/>
      <c r="C11" s="29"/>
      <c r="D11" s="25"/>
      <c r="E11" s="26"/>
      <c r="F11" s="25"/>
      <c r="G11" s="15"/>
      <c r="H11" s="16"/>
      <c r="I11" s="17"/>
      <c r="J11" s="14"/>
      <c r="K11" s="29"/>
      <c r="L11" s="25"/>
      <c r="M11" s="26"/>
      <c r="N11" s="25"/>
      <c r="O11" s="7"/>
    </row>
    <row r="12" spans="1:19" ht="15" customHeight="1" x14ac:dyDescent="0.25">
      <c r="A12" s="9">
        <v>4</v>
      </c>
      <c r="B12" s="14"/>
      <c r="C12" s="29"/>
      <c r="D12" s="25"/>
      <c r="E12" s="49">
        <f t="shared" si="0"/>
        <v>0</v>
      </c>
      <c r="F12" s="25"/>
      <c r="G12" s="15"/>
      <c r="H12" s="16"/>
      <c r="I12" s="17">
        <v>4</v>
      </c>
      <c r="J12" s="14"/>
      <c r="K12" s="29"/>
      <c r="L12" s="25"/>
      <c r="M12" s="49">
        <f t="shared" si="1"/>
        <v>0</v>
      </c>
      <c r="N12" s="25"/>
      <c r="O12" s="7"/>
    </row>
    <row r="13" spans="1:19" x14ac:dyDescent="0.25">
      <c r="A13" s="9"/>
      <c r="B13" s="14"/>
      <c r="C13" s="29"/>
      <c r="D13" s="25"/>
      <c r="E13" s="26"/>
      <c r="F13" s="25"/>
      <c r="G13" s="15"/>
      <c r="H13" s="16"/>
      <c r="I13" s="17"/>
      <c r="J13" s="14"/>
      <c r="K13" s="29"/>
      <c r="L13" s="25"/>
      <c r="M13" s="26"/>
      <c r="N13" s="25"/>
      <c r="O13" s="7"/>
      <c r="S13" s="50"/>
    </row>
    <row r="14" spans="1:19" ht="15" customHeight="1" x14ac:dyDescent="0.25">
      <c r="A14" s="9">
        <v>5</v>
      </c>
      <c r="B14" s="14"/>
      <c r="C14" s="29"/>
      <c r="D14" s="25"/>
      <c r="E14" s="49">
        <f t="shared" si="0"/>
        <v>0</v>
      </c>
      <c r="F14" s="25"/>
      <c r="G14" s="15"/>
      <c r="H14" s="16"/>
      <c r="I14" s="17">
        <v>5</v>
      </c>
      <c r="J14" s="14"/>
      <c r="K14" s="29"/>
      <c r="L14" s="25"/>
      <c r="M14" s="49">
        <f t="shared" si="1"/>
        <v>0</v>
      </c>
      <c r="N14" s="25"/>
      <c r="O14" s="7"/>
    </row>
    <row r="15" spans="1:19" x14ac:dyDescent="0.25">
      <c r="A15" s="8"/>
      <c r="B15" s="18"/>
      <c r="C15" s="30"/>
      <c r="D15" s="25"/>
      <c r="E15" s="25"/>
      <c r="F15" s="25"/>
      <c r="G15" s="15"/>
      <c r="H15" s="16"/>
      <c r="I15" s="18"/>
      <c r="J15" s="18"/>
      <c r="K15" s="30"/>
      <c r="L15" s="25"/>
      <c r="M15" s="25"/>
      <c r="N15" s="25"/>
      <c r="O15" s="7"/>
    </row>
    <row r="16" spans="1:19" ht="22.2" customHeight="1" x14ac:dyDescent="0.25">
      <c r="A16" s="8"/>
      <c r="B16" s="19" t="s">
        <v>8</v>
      </c>
      <c r="C16" s="17"/>
      <c r="D16" s="27">
        <f>SUM(D6:D14)</f>
        <v>169200</v>
      </c>
      <c r="E16" s="40">
        <f>SUM(E6:E14)</f>
        <v>20491</v>
      </c>
      <c r="F16" s="27">
        <f t="shared" ref="F16" si="2">SUM(F6:F14)</f>
        <v>148709</v>
      </c>
      <c r="G16" s="15"/>
      <c r="H16" s="16"/>
      <c r="I16" s="18"/>
      <c r="J16" s="19" t="s">
        <v>8</v>
      </c>
      <c r="K16" s="17"/>
      <c r="L16" s="27">
        <f>SUM(L6:L14)</f>
        <v>69986.100000000006</v>
      </c>
      <c r="M16" s="40">
        <f t="shared" ref="M16:N16" si="3">SUM(M6:M14)</f>
        <v>8341</v>
      </c>
      <c r="N16" s="27">
        <f t="shared" si="3"/>
        <v>61645.1</v>
      </c>
      <c r="O16" s="7"/>
    </row>
    <row r="17" spans="1:15" x14ac:dyDescent="0.25">
      <c r="A17" s="10"/>
      <c r="B17" s="20"/>
      <c r="C17" s="20"/>
      <c r="D17" s="20"/>
      <c r="E17" s="20"/>
      <c r="F17" s="20"/>
      <c r="G17" s="15"/>
      <c r="H17" s="16"/>
      <c r="I17" s="20"/>
      <c r="J17" s="20"/>
      <c r="K17" s="20"/>
      <c r="L17" s="20"/>
      <c r="M17" s="20"/>
      <c r="N17" s="20"/>
      <c r="O17" s="7"/>
    </row>
    <row r="18" spans="1:15" x14ac:dyDescent="0.25">
      <c r="A18" s="10"/>
      <c r="B18" s="20"/>
      <c r="C18" s="21" t="s">
        <v>11</v>
      </c>
      <c r="D18" s="45" t="s">
        <v>13</v>
      </c>
      <c r="E18" s="45"/>
      <c r="F18" s="45"/>
      <c r="G18" s="22"/>
      <c r="H18" s="23"/>
      <c r="I18" s="24"/>
      <c r="J18" s="24"/>
      <c r="K18" s="21" t="s">
        <v>12</v>
      </c>
      <c r="L18" s="45" t="s">
        <v>14</v>
      </c>
      <c r="M18" s="45"/>
      <c r="N18" s="45"/>
      <c r="O18" s="7"/>
    </row>
    <row r="19" spans="1:15" x14ac:dyDescent="0.25">
      <c r="A19" s="10"/>
      <c r="B19" s="20"/>
      <c r="C19" s="20"/>
      <c r="D19" s="20"/>
      <c r="E19" s="20"/>
      <c r="F19" s="20"/>
      <c r="G19" s="15"/>
      <c r="H19" s="16"/>
      <c r="I19" s="20"/>
      <c r="J19" s="20"/>
      <c r="K19" s="20"/>
      <c r="L19" s="20"/>
      <c r="M19" s="20"/>
      <c r="N19" s="20"/>
      <c r="O19" s="7"/>
    </row>
    <row r="20" spans="1:15" x14ac:dyDescent="0.25">
      <c r="A20" s="10"/>
      <c r="B20" s="32">
        <v>44979</v>
      </c>
      <c r="C20" s="20"/>
      <c r="D20" s="20"/>
      <c r="E20" s="41">
        <v>17448</v>
      </c>
      <c r="F20" s="20"/>
      <c r="G20" s="15"/>
      <c r="H20" s="16"/>
      <c r="I20" s="20"/>
      <c r="J20" s="32">
        <v>44998</v>
      </c>
      <c r="K20" s="20"/>
      <c r="L20" s="20"/>
      <c r="M20" s="41">
        <v>3043</v>
      </c>
      <c r="N20" s="20"/>
      <c r="O20" s="7"/>
    </row>
    <row r="21" spans="1:15" x14ac:dyDescent="0.25">
      <c r="A21" s="10"/>
      <c r="B21" s="20"/>
      <c r="C21" s="20"/>
      <c r="D21" s="20"/>
      <c r="E21" s="20"/>
      <c r="F21" s="20"/>
      <c r="G21" s="15"/>
      <c r="H21" s="16"/>
      <c r="I21" s="20"/>
      <c r="J21" s="20"/>
      <c r="K21" s="20"/>
      <c r="L21" s="20"/>
      <c r="M21" s="20"/>
      <c r="N21" s="20"/>
      <c r="O21" s="7"/>
    </row>
    <row r="22" spans="1:15" x14ac:dyDescent="0.25">
      <c r="A22" s="10"/>
      <c r="G22" s="7"/>
      <c r="H22" s="10"/>
      <c r="J22" s="32">
        <v>44998</v>
      </c>
      <c r="K22" s="20"/>
      <c r="L22" s="20"/>
      <c r="M22" s="41">
        <v>6575</v>
      </c>
      <c r="O22" s="7"/>
    </row>
    <row r="23" spans="1:15" x14ac:dyDescent="0.25">
      <c r="A23" s="10"/>
      <c r="G23" s="7"/>
      <c r="H23" s="10"/>
      <c r="O23" s="7"/>
    </row>
    <row r="24" spans="1:15" x14ac:dyDescent="0.25">
      <c r="A24" s="10"/>
      <c r="G24" s="7"/>
      <c r="H24" s="10"/>
      <c r="J24" s="32">
        <v>45009</v>
      </c>
      <c r="K24" s="20"/>
      <c r="L24" s="20"/>
      <c r="M24" s="41">
        <v>1766</v>
      </c>
      <c r="O24" s="7"/>
    </row>
    <row r="25" spans="1:15" ht="14.4" thickBot="1" x14ac:dyDescent="0.3">
      <c r="A25" s="11"/>
      <c r="B25" s="12"/>
      <c r="C25" s="12"/>
      <c r="D25" s="12"/>
      <c r="E25" s="12"/>
      <c r="F25" s="12"/>
      <c r="G25" s="13"/>
      <c r="H25" s="11"/>
      <c r="I25" s="12"/>
      <c r="J25" s="12"/>
      <c r="K25" s="12"/>
      <c r="L25" s="12"/>
      <c r="M25" s="12"/>
      <c r="N25" s="12"/>
      <c r="O25" s="13"/>
    </row>
    <row r="30" spans="1:15" ht="14.4" thickBot="1" x14ac:dyDescent="0.3"/>
    <row r="31" spans="1:15" ht="17.399999999999999" x14ac:dyDescent="0.3">
      <c r="A31" s="42" t="s">
        <v>15</v>
      </c>
      <c r="B31" s="43"/>
      <c r="C31" s="43"/>
      <c r="D31" s="43"/>
      <c r="E31" s="43"/>
      <c r="F31" s="44"/>
      <c r="G31" s="7"/>
      <c r="H31" s="10"/>
      <c r="I31" s="42" t="s">
        <v>16</v>
      </c>
      <c r="J31" s="43"/>
      <c r="K31" s="43"/>
      <c r="L31" s="43"/>
      <c r="M31" s="43"/>
      <c r="N31" s="44"/>
    </row>
    <row r="32" spans="1:15" x14ac:dyDescent="0.25">
      <c r="A32" s="8"/>
      <c r="B32" s="2"/>
      <c r="C32" s="2"/>
      <c r="D32" s="2"/>
      <c r="E32" s="2"/>
      <c r="F32" s="35"/>
      <c r="G32" s="7"/>
      <c r="H32" s="10"/>
      <c r="I32" s="8"/>
      <c r="J32" s="2"/>
      <c r="K32" s="2"/>
      <c r="L32" s="2"/>
      <c r="M32" s="2"/>
      <c r="N32" s="35"/>
    </row>
    <row r="33" spans="1:14" ht="27.6" x14ac:dyDescent="0.25">
      <c r="A33" s="8"/>
      <c r="B33" s="3" t="s">
        <v>0</v>
      </c>
      <c r="C33" s="3" t="s">
        <v>3</v>
      </c>
      <c r="D33" s="3" t="s">
        <v>1</v>
      </c>
      <c r="E33" s="3" t="s">
        <v>2</v>
      </c>
      <c r="F33" s="3" t="s">
        <v>51</v>
      </c>
      <c r="G33" s="7"/>
      <c r="H33" s="10"/>
      <c r="I33" s="8"/>
      <c r="J33" s="3" t="s">
        <v>0</v>
      </c>
      <c r="K33" s="3" t="s">
        <v>3</v>
      </c>
      <c r="L33" s="3" t="s">
        <v>1</v>
      </c>
      <c r="M33" s="3" t="s">
        <v>2</v>
      </c>
      <c r="N33" s="3" t="s">
        <v>51</v>
      </c>
    </row>
    <row r="34" spans="1:14" x14ac:dyDescent="0.25">
      <c r="A34" s="8"/>
      <c r="B34" s="2"/>
      <c r="C34" s="2"/>
      <c r="D34" s="2"/>
      <c r="E34" s="2"/>
      <c r="F34" s="35"/>
      <c r="G34" s="7"/>
      <c r="H34" s="10"/>
      <c r="I34" s="8"/>
      <c r="J34" s="2"/>
      <c r="K34" s="2"/>
      <c r="L34" s="2"/>
      <c r="M34" s="2"/>
      <c r="N34" s="35"/>
    </row>
    <row r="35" spans="1:14" x14ac:dyDescent="0.25">
      <c r="A35" s="9">
        <v>1</v>
      </c>
      <c r="B35" s="31">
        <v>45009</v>
      </c>
      <c r="C35" s="28" t="s">
        <v>17</v>
      </c>
      <c r="D35" s="37">
        <f>24750+31650</f>
        <v>56400</v>
      </c>
      <c r="E35" s="49">
        <f>SUM(D35-F35)</f>
        <v>7335</v>
      </c>
      <c r="F35" s="37">
        <f>21531+27534</f>
        <v>49065</v>
      </c>
      <c r="G35" s="15"/>
      <c r="H35" s="16"/>
      <c r="I35" s="36">
        <v>1</v>
      </c>
      <c r="J35" s="31">
        <v>45041</v>
      </c>
      <c r="K35" s="28" t="s">
        <v>21</v>
      </c>
      <c r="L35" s="25">
        <f>24750+31650</f>
        <v>56400</v>
      </c>
      <c r="M35" s="49">
        <f>SUM(L35-N35)</f>
        <v>7335</v>
      </c>
      <c r="N35" s="37">
        <f>21531+27534</f>
        <v>49065</v>
      </c>
    </row>
    <row r="36" spans="1:14" x14ac:dyDescent="0.25">
      <c r="A36" s="9"/>
      <c r="B36" s="33"/>
      <c r="C36" s="29"/>
      <c r="D36" s="25"/>
      <c r="E36" s="26"/>
      <c r="F36" s="37"/>
      <c r="G36" s="15"/>
      <c r="H36" s="16"/>
      <c r="I36" s="36"/>
      <c r="J36" s="31"/>
      <c r="K36" s="29"/>
      <c r="L36" s="25"/>
      <c r="M36" s="26"/>
      <c r="N36" s="37"/>
    </row>
    <row r="37" spans="1:14" x14ac:dyDescent="0.25">
      <c r="A37" s="9">
        <v>2</v>
      </c>
      <c r="B37" s="31">
        <v>45026</v>
      </c>
      <c r="C37" s="28" t="s">
        <v>18</v>
      </c>
      <c r="D37" s="25">
        <f>24750+31650</f>
        <v>56400</v>
      </c>
      <c r="E37" s="49">
        <f t="shared" ref="E37" si="4">SUM(D37-F37)</f>
        <v>6575</v>
      </c>
      <c r="F37" s="37">
        <f>21716+28109</f>
        <v>49825</v>
      </c>
      <c r="G37" s="15"/>
      <c r="H37" s="16"/>
      <c r="I37" s="36">
        <v>2</v>
      </c>
      <c r="J37" s="31">
        <v>45056</v>
      </c>
      <c r="K37" s="28" t="s">
        <v>22</v>
      </c>
      <c r="L37" s="25">
        <v>65050</v>
      </c>
      <c r="M37" s="49">
        <f t="shared" ref="M37" si="5">SUM(L37-N37)</f>
        <v>6972</v>
      </c>
      <c r="N37" s="37">
        <v>58078</v>
      </c>
    </row>
    <row r="38" spans="1:14" x14ac:dyDescent="0.25">
      <c r="A38" s="9"/>
      <c r="B38" s="31"/>
      <c r="C38" s="29"/>
      <c r="D38" s="25"/>
      <c r="E38" s="26"/>
      <c r="F38" s="37"/>
      <c r="G38" s="15"/>
      <c r="H38" s="16"/>
      <c r="I38" s="36"/>
      <c r="J38" s="31"/>
      <c r="K38" s="29"/>
      <c r="L38" s="25"/>
      <c r="M38" s="26"/>
      <c r="N38" s="37"/>
    </row>
    <row r="39" spans="1:14" x14ac:dyDescent="0.25">
      <c r="A39" s="9">
        <v>3</v>
      </c>
      <c r="B39" s="31"/>
      <c r="C39" s="28"/>
      <c r="D39" s="25"/>
      <c r="E39" s="49">
        <f t="shared" ref="E39" si="6">SUM(D39-F39)</f>
        <v>0</v>
      </c>
      <c r="F39" s="37"/>
      <c r="G39" s="15"/>
      <c r="H39" s="16"/>
      <c r="I39" s="36">
        <v>3</v>
      </c>
      <c r="J39" s="31"/>
      <c r="K39" s="28"/>
      <c r="L39" s="25"/>
      <c r="M39" s="49">
        <f t="shared" ref="M39" si="7">SUM(L39-N39)</f>
        <v>0</v>
      </c>
      <c r="N39" s="37"/>
    </row>
    <row r="40" spans="1:14" x14ac:dyDescent="0.25">
      <c r="A40" s="9"/>
      <c r="B40" s="31"/>
      <c r="C40" s="29"/>
      <c r="D40" s="25"/>
      <c r="E40" s="26"/>
      <c r="F40" s="37"/>
      <c r="G40" s="15"/>
      <c r="H40" s="16"/>
      <c r="I40" s="36"/>
      <c r="J40" s="31"/>
      <c r="K40" s="29"/>
      <c r="L40" s="25"/>
      <c r="M40" s="26"/>
      <c r="N40" s="37"/>
    </row>
    <row r="41" spans="1:14" x14ac:dyDescent="0.25">
      <c r="A41" s="9">
        <v>4</v>
      </c>
      <c r="B41" s="31"/>
      <c r="C41" s="29"/>
      <c r="D41" s="25"/>
      <c r="E41" s="49">
        <f t="shared" ref="E41" si="8">SUM(D41-F41)</f>
        <v>0</v>
      </c>
      <c r="F41" s="37"/>
      <c r="G41" s="15"/>
      <c r="H41" s="16"/>
      <c r="I41" s="36">
        <v>4</v>
      </c>
      <c r="J41" s="31"/>
      <c r="K41" s="29"/>
      <c r="L41" s="25"/>
      <c r="M41" s="49">
        <f t="shared" ref="M41" si="9">SUM(L41-N41)</f>
        <v>0</v>
      </c>
      <c r="N41" s="37"/>
    </row>
    <row r="42" spans="1:14" x14ac:dyDescent="0.25">
      <c r="A42" s="9"/>
      <c r="B42" s="31"/>
      <c r="C42" s="29"/>
      <c r="D42" s="25"/>
      <c r="E42" s="26"/>
      <c r="F42" s="37"/>
      <c r="G42" s="15"/>
      <c r="H42" s="16"/>
      <c r="I42" s="36"/>
      <c r="J42" s="31"/>
      <c r="K42" s="29"/>
      <c r="L42" s="25"/>
      <c r="M42" s="26"/>
      <c r="N42" s="37"/>
    </row>
    <row r="43" spans="1:14" x14ac:dyDescent="0.25">
      <c r="A43" s="9">
        <v>5</v>
      </c>
      <c r="B43" s="31"/>
      <c r="C43" s="29"/>
      <c r="D43" s="25"/>
      <c r="E43" s="49">
        <f t="shared" ref="E43" si="10">SUM(D43-F43)</f>
        <v>0</v>
      </c>
      <c r="F43" s="37"/>
      <c r="G43" s="15"/>
      <c r="H43" s="16"/>
      <c r="I43" s="36">
        <v>5</v>
      </c>
      <c r="J43" s="31"/>
      <c r="K43" s="29"/>
      <c r="L43" s="25"/>
      <c r="M43" s="49">
        <f t="shared" ref="M43" si="11">SUM(L43-N43)</f>
        <v>0</v>
      </c>
      <c r="N43" s="37"/>
    </row>
    <row r="44" spans="1:14" x14ac:dyDescent="0.25">
      <c r="A44" s="8"/>
      <c r="B44" s="34"/>
      <c r="C44" s="30"/>
      <c r="D44" s="25"/>
      <c r="E44" s="25"/>
      <c r="F44" s="37"/>
      <c r="G44" s="15"/>
      <c r="H44" s="16"/>
      <c r="I44" s="38"/>
      <c r="J44" s="18"/>
      <c r="K44" s="30"/>
      <c r="L44" s="25"/>
      <c r="M44" s="25"/>
      <c r="N44" s="37"/>
    </row>
    <row r="45" spans="1:14" x14ac:dyDescent="0.25">
      <c r="A45" s="8"/>
      <c r="B45" s="19" t="s">
        <v>8</v>
      </c>
      <c r="C45" s="17"/>
      <c r="D45" s="27">
        <f>SUM(D35:D43)</f>
        <v>112800</v>
      </c>
      <c r="E45" s="40">
        <f t="shared" ref="E45:F45" si="12">SUM(E35:E43)</f>
        <v>13910</v>
      </c>
      <c r="F45" s="39">
        <f t="shared" si="12"/>
        <v>98890</v>
      </c>
      <c r="G45" s="15"/>
      <c r="H45" s="16"/>
      <c r="I45" s="38"/>
      <c r="J45" s="19" t="s">
        <v>8</v>
      </c>
      <c r="K45" s="17"/>
      <c r="L45" s="27">
        <f>SUM(L35:L43)</f>
        <v>121450</v>
      </c>
      <c r="M45" s="40">
        <f t="shared" ref="M45:N45" si="13">SUM(M35:M43)</f>
        <v>14307</v>
      </c>
      <c r="N45" s="39">
        <f t="shared" si="13"/>
        <v>107143</v>
      </c>
    </row>
    <row r="46" spans="1:14" x14ac:dyDescent="0.25">
      <c r="A46" s="10"/>
      <c r="B46" s="20"/>
      <c r="C46" s="20"/>
      <c r="D46" s="20"/>
      <c r="E46" s="20"/>
      <c r="F46" s="15"/>
      <c r="G46" s="15"/>
      <c r="H46" s="16"/>
      <c r="I46" s="16"/>
      <c r="J46" s="20"/>
      <c r="K46" s="20"/>
      <c r="L46" s="20"/>
      <c r="M46" s="20"/>
      <c r="N46" s="15"/>
    </row>
    <row r="47" spans="1:14" x14ac:dyDescent="0.25">
      <c r="A47" s="10"/>
      <c r="B47" s="20"/>
      <c r="C47" s="21" t="s">
        <v>11</v>
      </c>
      <c r="D47" s="45" t="s">
        <v>19</v>
      </c>
      <c r="E47" s="45"/>
      <c r="F47" s="46"/>
      <c r="G47" s="22"/>
      <c r="H47" s="23"/>
      <c r="I47" s="23"/>
      <c r="J47" s="24"/>
      <c r="K47" s="21" t="s">
        <v>12</v>
      </c>
      <c r="L47" s="45" t="s">
        <v>20</v>
      </c>
      <c r="M47" s="45"/>
      <c r="N47" s="46"/>
    </row>
    <row r="48" spans="1:14" x14ac:dyDescent="0.25">
      <c r="A48" s="10"/>
      <c r="B48" s="20"/>
      <c r="C48" s="20"/>
      <c r="D48" s="20"/>
      <c r="E48" s="20"/>
      <c r="F48" s="15"/>
      <c r="G48" s="15"/>
      <c r="H48" s="16"/>
      <c r="I48" s="16"/>
      <c r="J48" s="20"/>
      <c r="K48" s="20"/>
      <c r="L48" s="20"/>
      <c r="M48" s="20"/>
      <c r="N48" s="15"/>
    </row>
    <row r="49" spans="1:14" x14ac:dyDescent="0.25">
      <c r="A49" s="10"/>
      <c r="B49" s="32">
        <v>45041</v>
      </c>
      <c r="C49" s="20"/>
      <c r="D49" s="20"/>
      <c r="E49" s="41">
        <v>13910</v>
      </c>
      <c r="F49" s="15"/>
      <c r="G49" s="15"/>
      <c r="H49" s="16"/>
      <c r="I49" s="16"/>
      <c r="J49" s="32">
        <v>45070</v>
      </c>
      <c r="K49" s="20"/>
      <c r="L49" s="20"/>
      <c r="M49" s="41">
        <v>14307</v>
      </c>
      <c r="N49" s="15"/>
    </row>
    <row r="50" spans="1:14" x14ac:dyDescent="0.25">
      <c r="A50" s="10"/>
      <c r="B50" s="20"/>
      <c r="C50" s="20"/>
      <c r="D50" s="20"/>
      <c r="E50" s="20"/>
      <c r="F50" s="15"/>
      <c r="G50" s="15"/>
      <c r="H50" s="16"/>
      <c r="I50" s="16"/>
      <c r="J50" s="20"/>
      <c r="K50" s="20"/>
      <c r="L50" s="20"/>
      <c r="M50" s="20"/>
      <c r="N50" s="15"/>
    </row>
    <row r="51" spans="1:14" x14ac:dyDescent="0.25">
      <c r="A51" s="10"/>
      <c r="F51" s="7"/>
      <c r="G51" s="7"/>
      <c r="H51" s="10"/>
      <c r="I51" s="10"/>
      <c r="J51" s="32"/>
      <c r="K51" s="20"/>
      <c r="L51" s="20"/>
      <c r="M51" s="26"/>
      <c r="N51" s="7"/>
    </row>
    <row r="52" spans="1:14" x14ac:dyDescent="0.25">
      <c r="A52" s="10"/>
      <c r="F52" s="7"/>
      <c r="G52" s="7"/>
      <c r="H52" s="10"/>
      <c r="I52" s="10"/>
      <c r="N52" s="7"/>
    </row>
    <row r="53" spans="1:14" x14ac:dyDescent="0.25">
      <c r="A53" s="10"/>
      <c r="F53" s="7"/>
      <c r="G53" s="7"/>
      <c r="H53" s="10"/>
      <c r="I53" s="10"/>
      <c r="J53" s="32"/>
      <c r="K53" s="20"/>
      <c r="L53" s="20"/>
      <c r="M53" s="26"/>
      <c r="N53" s="7"/>
    </row>
    <row r="54" spans="1:14" ht="14.4" thickBot="1" x14ac:dyDescent="0.3">
      <c r="A54" s="11"/>
      <c r="B54" s="12"/>
      <c r="C54" s="12"/>
      <c r="D54" s="12"/>
      <c r="E54" s="12"/>
      <c r="F54" s="13"/>
      <c r="G54" s="13"/>
      <c r="H54" s="11"/>
      <c r="I54" s="11"/>
      <c r="J54" s="12"/>
      <c r="K54" s="12"/>
      <c r="L54" s="12"/>
      <c r="M54" s="12"/>
      <c r="N54" s="13"/>
    </row>
    <row r="59" spans="1:14" ht="14.4" thickBot="1" x14ac:dyDescent="0.3"/>
    <row r="60" spans="1:14" ht="17.399999999999999" x14ac:dyDescent="0.3">
      <c r="A60" s="42" t="s">
        <v>23</v>
      </c>
      <c r="B60" s="43"/>
      <c r="C60" s="43"/>
      <c r="D60" s="43"/>
      <c r="E60" s="43"/>
      <c r="F60" s="44"/>
      <c r="G60" s="7"/>
      <c r="H60" s="10"/>
      <c r="I60" s="42" t="s">
        <v>24</v>
      </c>
      <c r="J60" s="43"/>
      <c r="K60" s="43"/>
      <c r="L60" s="43"/>
      <c r="M60" s="43"/>
      <c r="N60" s="44"/>
    </row>
    <row r="61" spans="1:14" x14ac:dyDescent="0.25">
      <c r="A61" s="8"/>
      <c r="B61" s="2"/>
      <c r="C61" s="2"/>
      <c r="D61" s="2"/>
      <c r="E61" s="2"/>
      <c r="F61" s="35"/>
      <c r="G61" s="7"/>
      <c r="H61" s="10"/>
      <c r="I61" s="8"/>
      <c r="J61" s="2"/>
      <c r="K61" s="2"/>
      <c r="L61" s="2"/>
      <c r="M61" s="2"/>
      <c r="N61" s="35"/>
    </row>
    <row r="62" spans="1:14" ht="27.6" x14ac:dyDescent="0.25">
      <c r="A62" s="8"/>
      <c r="B62" s="3" t="s">
        <v>0</v>
      </c>
      <c r="C62" s="3" t="s">
        <v>3</v>
      </c>
      <c r="D62" s="3" t="s">
        <v>1</v>
      </c>
      <c r="E62" s="3" t="s">
        <v>2</v>
      </c>
      <c r="F62" s="3" t="s">
        <v>51</v>
      </c>
      <c r="G62" s="7"/>
      <c r="H62" s="10"/>
      <c r="I62" s="8"/>
      <c r="J62" s="3" t="s">
        <v>0</v>
      </c>
      <c r="K62" s="3" t="s">
        <v>3</v>
      </c>
      <c r="L62" s="3" t="s">
        <v>1</v>
      </c>
      <c r="M62" s="3" t="s">
        <v>2</v>
      </c>
      <c r="N62" s="3" t="s">
        <v>51</v>
      </c>
    </row>
    <row r="63" spans="1:14" x14ac:dyDescent="0.25">
      <c r="A63" s="8"/>
      <c r="B63" s="2"/>
      <c r="C63" s="2"/>
      <c r="D63" s="2"/>
      <c r="E63" s="2"/>
      <c r="F63" s="35"/>
      <c r="G63" s="7"/>
      <c r="H63" s="10"/>
      <c r="I63" s="8"/>
      <c r="J63" s="2"/>
      <c r="K63" s="2"/>
      <c r="L63" s="2"/>
      <c r="M63" s="2"/>
      <c r="N63" s="35"/>
    </row>
    <row r="64" spans="1:14" x14ac:dyDescent="0.25">
      <c r="A64" s="9">
        <v>1</v>
      </c>
      <c r="B64" s="31">
        <v>45071</v>
      </c>
      <c r="C64" s="28" t="s">
        <v>26</v>
      </c>
      <c r="D64" s="37">
        <f>33400+31650</f>
        <v>65050</v>
      </c>
      <c r="E64" s="49">
        <f>SUM(D64-F64)</f>
        <v>8459</v>
      </c>
      <c r="F64" s="37">
        <f>29057+27534</f>
        <v>56591</v>
      </c>
      <c r="G64" s="15"/>
      <c r="H64" s="16"/>
      <c r="I64" s="36">
        <v>1</v>
      </c>
      <c r="J64" s="31">
        <v>45100</v>
      </c>
      <c r="K64" s="28" t="s">
        <v>29</v>
      </c>
      <c r="L64" s="25">
        <v>73300</v>
      </c>
      <c r="M64" s="49">
        <f>SUM(L64-N64)</f>
        <v>9531</v>
      </c>
      <c r="N64" s="37">
        <f>36235+27534</f>
        <v>63769</v>
      </c>
    </row>
    <row r="65" spans="1:21" x14ac:dyDescent="0.25">
      <c r="A65" s="9"/>
      <c r="B65" s="33"/>
      <c r="C65" s="29"/>
      <c r="D65" s="25"/>
      <c r="E65" s="26"/>
      <c r="F65" s="37"/>
      <c r="G65" s="15"/>
      <c r="H65" s="16"/>
      <c r="I65" s="36"/>
      <c r="J65" s="31"/>
      <c r="K65" s="29"/>
      <c r="L65" s="25"/>
      <c r="M65" s="26"/>
      <c r="N65" s="37"/>
    </row>
    <row r="66" spans="1:21" x14ac:dyDescent="0.25">
      <c r="A66" s="9">
        <v>2</v>
      </c>
      <c r="B66" s="31">
        <v>45086</v>
      </c>
      <c r="C66" s="28" t="s">
        <v>28</v>
      </c>
      <c r="D66" s="25">
        <v>75362.5</v>
      </c>
      <c r="E66" s="49">
        <f t="shared" ref="E66" si="14">SUM(D66-F66)</f>
        <v>8677</v>
      </c>
      <c r="F66" s="37">
        <v>66685.5</v>
      </c>
      <c r="G66" s="15"/>
      <c r="H66" s="16"/>
      <c r="I66" s="36">
        <v>2</v>
      </c>
      <c r="J66" s="31">
        <v>45117</v>
      </c>
      <c r="K66" s="28" t="s">
        <v>30</v>
      </c>
      <c r="L66" s="25">
        <v>73300</v>
      </c>
      <c r="M66" s="49">
        <f t="shared" ref="M66" si="15">SUM(L66-N66)</f>
        <v>8591</v>
      </c>
      <c r="N66" s="37">
        <f>36600+28109</f>
        <v>64709</v>
      </c>
    </row>
    <row r="67" spans="1:21" x14ac:dyDescent="0.25">
      <c r="A67" s="9"/>
      <c r="B67" s="31"/>
      <c r="C67" s="29"/>
      <c r="D67" s="25"/>
      <c r="E67" s="26"/>
      <c r="F67" s="37"/>
      <c r="G67" s="15"/>
      <c r="H67" s="16"/>
      <c r="I67" s="36"/>
      <c r="J67" s="31"/>
      <c r="K67" s="29"/>
      <c r="L67" s="25"/>
      <c r="M67" s="26"/>
      <c r="N67" s="37"/>
    </row>
    <row r="68" spans="1:21" x14ac:dyDescent="0.25">
      <c r="A68" s="9">
        <v>3</v>
      </c>
      <c r="B68" s="31"/>
      <c r="C68" s="28"/>
      <c r="D68" s="25"/>
      <c r="E68" s="49">
        <f t="shared" ref="E68" si="16">SUM(D68-F68)</f>
        <v>0</v>
      </c>
      <c r="F68" s="37"/>
      <c r="G68" s="15"/>
      <c r="H68" s="16"/>
      <c r="I68" s="36">
        <v>3</v>
      </c>
      <c r="J68" s="31">
        <v>45117</v>
      </c>
      <c r="K68" s="28" t="s">
        <v>35</v>
      </c>
      <c r="L68" s="25">
        <v>9318.4</v>
      </c>
      <c r="M68" s="49">
        <f t="shared" ref="M68" si="17">SUM(L68-N68)</f>
        <v>1211</v>
      </c>
      <c r="N68" s="37">
        <v>8107.4</v>
      </c>
    </row>
    <row r="69" spans="1:21" x14ac:dyDescent="0.25">
      <c r="A69" s="9"/>
      <c r="B69" s="31"/>
      <c r="C69" s="29"/>
      <c r="D69" s="25"/>
      <c r="E69" s="26"/>
      <c r="F69" s="37"/>
      <c r="G69" s="15"/>
      <c r="H69" s="16"/>
      <c r="I69" s="36"/>
      <c r="J69" s="31"/>
      <c r="K69" s="29"/>
      <c r="L69" s="25"/>
      <c r="M69" s="26"/>
      <c r="N69" s="37"/>
    </row>
    <row r="70" spans="1:21" x14ac:dyDescent="0.25">
      <c r="A70" s="9">
        <v>4</v>
      </c>
      <c r="B70" s="31"/>
      <c r="C70" s="29"/>
      <c r="D70" s="25"/>
      <c r="E70" s="49">
        <f t="shared" ref="E70" si="18">SUM(D70-F70)</f>
        <v>0</v>
      </c>
      <c r="F70" s="37"/>
      <c r="G70" s="15"/>
      <c r="H70" s="16"/>
      <c r="I70" s="36">
        <v>4</v>
      </c>
      <c r="J70" s="31"/>
      <c r="K70" s="29"/>
      <c r="L70" s="25"/>
      <c r="M70" s="49">
        <f t="shared" ref="M70" si="19">SUM(L70-N70)</f>
        <v>0</v>
      </c>
      <c r="N70" s="37"/>
      <c r="U70" s="50"/>
    </row>
    <row r="71" spans="1:21" x14ac:dyDescent="0.25">
      <c r="A71" s="9"/>
      <c r="B71" s="31"/>
      <c r="C71" s="29"/>
      <c r="D71" s="25"/>
      <c r="E71" s="26"/>
      <c r="F71" s="37"/>
      <c r="G71" s="15"/>
      <c r="H71" s="16"/>
      <c r="I71" s="36"/>
      <c r="J71" s="31"/>
      <c r="K71" s="29"/>
      <c r="L71" s="25"/>
      <c r="M71" s="26"/>
      <c r="N71" s="37"/>
    </row>
    <row r="72" spans="1:21" x14ac:dyDescent="0.25">
      <c r="A72" s="9">
        <v>5</v>
      </c>
      <c r="B72" s="31"/>
      <c r="C72" s="29"/>
      <c r="D72" s="25"/>
      <c r="E72" s="49">
        <f t="shared" ref="E72" si="20">SUM(D72-F72)</f>
        <v>0</v>
      </c>
      <c r="F72" s="37"/>
      <c r="G72" s="15"/>
      <c r="H72" s="16"/>
      <c r="I72" s="36">
        <v>5</v>
      </c>
      <c r="J72" s="31"/>
      <c r="K72" s="29"/>
      <c r="L72" s="25"/>
      <c r="M72" s="49">
        <f t="shared" ref="M72" si="21">SUM(L72-N72)</f>
        <v>0</v>
      </c>
      <c r="N72" s="37"/>
    </row>
    <row r="73" spans="1:21" x14ac:dyDescent="0.25">
      <c r="A73" s="8"/>
      <c r="B73" s="34"/>
      <c r="C73" s="30"/>
      <c r="D73" s="25"/>
      <c r="E73" s="25"/>
      <c r="F73" s="37"/>
      <c r="G73" s="15"/>
      <c r="H73" s="16"/>
      <c r="I73" s="38"/>
      <c r="J73" s="18"/>
      <c r="K73" s="30"/>
      <c r="L73" s="25"/>
      <c r="M73" s="25"/>
      <c r="N73" s="37"/>
    </row>
    <row r="74" spans="1:21" x14ac:dyDescent="0.25">
      <c r="A74" s="8"/>
      <c r="B74" s="19" t="s">
        <v>8</v>
      </c>
      <c r="C74" s="17"/>
      <c r="D74" s="27">
        <f>SUM(D64:D72)</f>
        <v>140412.5</v>
      </c>
      <c r="E74" s="40">
        <f t="shared" ref="E74:F74" si="22">SUM(E64:E72)</f>
        <v>17136</v>
      </c>
      <c r="F74" s="39">
        <f t="shared" si="22"/>
        <v>123276.5</v>
      </c>
      <c r="G74" s="15"/>
      <c r="H74" s="16"/>
      <c r="I74" s="38"/>
      <c r="J74" s="19" t="s">
        <v>8</v>
      </c>
      <c r="K74" s="17"/>
      <c r="L74" s="27">
        <f>SUM(L64:L72)</f>
        <v>155918.39999999999</v>
      </c>
      <c r="M74" s="40">
        <f t="shared" ref="M74:N74" si="23">SUM(M64:M72)</f>
        <v>19333</v>
      </c>
      <c r="N74" s="39">
        <f t="shared" si="23"/>
        <v>136585.4</v>
      </c>
    </row>
    <row r="75" spans="1:21" x14ac:dyDescent="0.25">
      <c r="A75" s="10"/>
      <c r="B75" s="20"/>
      <c r="C75" s="20"/>
      <c r="D75" s="20"/>
      <c r="E75" s="20"/>
      <c r="F75" s="15"/>
      <c r="G75" s="15"/>
      <c r="H75" s="16"/>
      <c r="I75" s="16"/>
      <c r="J75" s="20"/>
      <c r="K75" s="20"/>
      <c r="L75" s="20"/>
      <c r="M75" s="20"/>
      <c r="N75" s="15"/>
    </row>
    <row r="76" spans="1:21" x14ac:dyDescent="0.25">
      <c r="A76" s="10"/>
      <c r="B76" s="20"/>
      <c r="C76" s="21" t="s">
        <v>11</v>
      </c>
      <c r="D76" s="45" t="s">
        <v>27</v>
      </c>
      <c r="E76" s="45"/>
      <c r="F76" s="46"/>
      <c r="G76" s="22"/>
      <c r="H76" s="23"/>
      <c r="I76" s="23"/>
      <c r="J76" s="24"/>
      <c r="K76" s="21" t="s">
        <v>12</v>
      </c>
      <c r="L76" s="45" t="s">
        <v>25</v>
      </c>
      <c r="M76" s="45"/>
      <c r="N76" s="46"/>
    </row>
    <row r="77" spans="1:21" x14ac:dyDescent="0.25">
      <c r="A77" s="10"/>
      <c r="B77" s="20"/>
      <c r="C77" s="20"/>
      <c r="D77" s="20"/>
      <c r="E77" s="20"/>
      <c r="F77" s="15"/>
      <c r="G77" s="15"/>
      <c r="H77" s="16"/>
      <c r="I77" s="16"/>
      <c r="J77" s="20"/>
      <c r="K77" s="20"/>
      <c r="L77" s="20"/>
      <c r="M77" s="20"/>
      <c r="N77" s="15"/>
    </row>
    <row r="78" spans="1:21" x14ac:dyDescent="0.25">
      <c r="A78" s="10"/>
      <c r="B78" s="32">
        <v>45100</v>
      </c>
      <c r="C78" s="20"/>
      <c r="D78" s="20"/>
      <c r="E78" s="41">
        <v>17136</v>
      </c>
      <c r="F78" s="15"/>
      <c r="G78" s="15"/>
      <c r="H78" s="16"/>
      <c r="I78" s="16"/>
      <c r="J78" s="32">
        <v>45132</v>
      </c>
      <c r="K78" s="20"/>
      <c r="L78" s="20"/>
      <c r="M78" s="41">
        <v>19333</v>
      </c>
      <c r="N78" s="15"/>
    </row>
    <row r="79" spans="1:21" x14ac:dyDescent="0.25">
      <c r="A79" s="10"/>
      <c r="B79" s="20"/>
      <c r="C79" s="20"/>
      <c r="D79" s="20"/>
      <c r="E79" s="20"/>
      <c r="F79" s="15"/>
      <c r="G79" s="15"/>
      <c r="H79" s="16"/>
      <c r="I79" s="16"/>
      <c r="J79" s="20"/>
      <c r="K79" s="20"/>
      <c r="L79" s="20"/>
      <c r="M79" s="20"/>
      <c r="N79" s="15"/>
    </row>
    <row r="80" spans="1:21" x14ac:dyDescent="0.25">
      <c r="A80" s="10"/>
      <c r="F80" s="7"/>
      <c r="G80" s="7"/>
      <c r="H80" s="10"/>
      <c r="I80" s="10"/>
      <c r="J80" s="32"/>
      <c r="K80" s="20"/>
      <c r="L80" s="20"/>
      <c r="M80" s="26"/>
      <c r="N80" s="7"/>
    </row>
    <row r="81" spans="1:18" x14ac:dyDescent="0.25">
      <c r="A81" s="10"/>
      <c r="F81" s="7"/>
      <c r="G81" s="7"/>
      <c r="H81" s="10"/>
      <c r="I81" s="10"/>
      <c r="N81" s="7"/>
    </row>
    <row r="82" spans="1:18" x14ac:dyDescent="0.25">
      <c r="A82" s="10"/>
      <c r="F82" s="7"/>
      <c r="G82" s="7"/>
      <c r="H82" s="10"/>
      <c r="I82" s="10"/>
      <c r="J82" s="32"/>
      <c r="K82" s="20"/>
      <c r="L82" s="20"/>
      <c r="M82" s="26"/>
      <c r="N82" s="7"/>
    </row>
    <row r="83" spans="1:18" ht="14.4" thickBot="1" x14ac:dyDescent="0.3">
      <c r="A83" s="11"/>
      <c r="B83" s="12"/>
      <c r="C83" s="12"/>
      <c r="D83" s="12"/>
      <c r="E83" s="12"/>
      <c r="F83" s="13"/>
      <c r="G83" s="13"/>
      <c r="H83" s="11"/>
      <c r="I83" s="11"/>
      <c r="J83" s="12"/>
      <c r="K83" s="12"/>
      <c r="L83" s="12"/>
      <c r="M83" s="12"/>
      <c r="N83" s="13"/>
    </row>
    <row r="88" spans="1:18" ht="14.4" thickBot="1" x14ac:dyDescent="0.3"/>
    <row r="89" spans="1:18" ht="17.399999999999999" x14ac:dyDescent="0.3">
      <c r="A89" s="42" t="s">
        <v>31</v>
      </c>
      <c r="B89" s="43"/>
      <c r="C89" s="43"/>
      <c r="D89" s="43"/>
      <c r="E89" s="43"/>
      <c r="F89" s="44"/>
      <c r="G89" s="7"/>
      <c r="H89" s="10"/>
      <c r="I89" s="42" t="s">
        <v>32</v>
      </c>
      <c r="J89" s="43"/>
      <c r="K89" s="43"/>
      <c r="L89" s="43"/>
      <c r="M89" s="43"/>
      <c r="N89" s="44"/>
    </row>
    <row r="90" spans="1:18" x14ac:dyDescent="0.25">
      <c r="A90" s="8"/>
      <c r="B90" s="2"/>
      <c r="C90" s="2"/>
      <c r="D90" s="2"/>
      <c r="E90" s="2"/>
      <c r="F90" s="35"/>
      <c r="G90" s="7"/>
      <c r="H90" s="10"/>
      <c r="I90" s="8"/>
      <c r="J90" s="2"/>
      <c r="K90" s="2"/>
      <c r="L90" s="2"/>
      <c r="M90" s="2"/>
      <c r="N90" s="35"/>
    </row>
    <row r="91" spans="1:18" ht="27.6" x14ac:dyDescent="0.25">
      <c r="A91" s="8"/>
      <c r="B91" s="3" t="s">
        <v>0</v>
      </c>
      <c r="C91" s="3" t="s">
        <v>3</v>
      </c>
      <c r="D91" s="3" t="s">
        <v>1</v>
      </c>
      <c r="E91" s="3" t="s">
        <v>2</v>
      </c>
      <c r="F91" s="3" t="s">
        <v>51</v>
      </c>
      <c r="G91" s="7"/>
      <c r="H91" s="10"/>
      <c r="I91" s="8"/>
      <c r="J91" s="3" t="s">
        <v>0</v>
      </c>
      <c r="K91" s="3" t="s">
        <v>3</v>
      </c>
      <c r="L91" s="3" t="s">
        <v>1</v>
      </c>
      <c r="M91" s="3" t="s">
        <v>2</v>
      </c>
      <c r="N91" s="3" t="s">
        <v>51</v>
      </c>
    </row>
    <row r="92" spans="1:18" x14ac:dyDescent="0.25">
      <c r="A92" s="8"/>
      <c r="B92" s="2"/>
      <c r="C92" s="2"/>
      <c r="D92" s="2"/>
      <c r="E92" s="2"/>
      <c r="F92" s="35"/>
      <c r="G92" s="7"/>
      <c r="H92" s="10"/>
      <c r="I92" s="8"/>
      <c r="J92" s="2"/>
      <c r="K92" s="2"/>
      <c r="L92" s="2"/>
      <c r="M92" s="2"/>
      <c r="N92" s="35"/>
    </row>
    <row r="93" spans="1:18" x14ac:dyDescent="0.25">
      <c r="A93" s="9">
        <v>1</v>
      </c>
      <c r="B93" s="31">
        <v>45132</v>
      </c>
      <c r="C93" s="28" t="s">
        <v>36</v>
      </c>
      <c r="D93" s="37">
        <v>63650</v>
      </c>
      <c r="E93" s="49">
        <f>SUM(D93-F93)</f>
        <v>8276</v>
      </c>
      <c r="F93" s="37">
        <f>36235+19139</f>
        <v>55374</v>
      </c>
      <c r="G93" s="15"/>
      <c r="H93" s="16"/>
      <c r="I93" s="36">
        <v>1</v>
      </c>
      <c r="J93" s="31">
        <v>45163</v>
      </c>
      <c r="K93" s="28" t="s">
        <v>49</v>
      </c>
      <c r="L93" s="25">
        <v>8608.7000000000007</v>
      </c>
      <c r="M93" s="49">
        <f>SUM(L93-N93)</f>
        <v>1119.0000000000009</v>
      </c>
      <c r="N93" s="37">
        <v>7489.7</v>
      </c>
    </row>
    <row r="94" spans="1:18" x14ac:dyDescent="0.25">
      <c r="A94" s="9"/>
      <c r="B94" s="33"/>
      <c r="C94" s="29"/>
      <c r="D94" s="25"/>
      <c r="E94" s="26"/>
      <c r="F94" s="37"/>
      <c r="G94" s="15"/>
      <c r="H94" s="16"/>
      <c r="I94" s="36"/>
      <c r="J94" s="31"/>
      <c r="K94" s="29"/>
      <c r="L94" s="25"/>
      <c r="M94" s="26"/>
      <c r="N94" s="37"/>
    </row>
    <row r="95" spans="1:18" x14ac:dyDescent="0.25">
      <c r="A95" s="9">
        <v>2</v>
      </c>
      <c r="B95" s="31">
        <v>45148</v>
      </c>
      <c r="C95" s="28" t="s">
        <v>37</v>
      </c>
      <c r="D95" s="25">
        <v>79273.81</v>
      </c>
      <c r="E95" s="49">
        <f t="shared" ref="E95" si="24">SUM(D95-F95)</f>
        <v>9368</v>
      </c>
      <c r="F95" s="37">
        <f>36600+33305.81</f>
        <v>69905.81</v>
      </c>
      <c r="G95" s="15"/>
      <c r="H95" s="16"/>
      <c r="I95" s="36">
        <v>2</v>
      </c>
      <c r="J95" s="31">
        <v>45163</v>
      </c>
      <c r="K95" s="28" t="s">
        <v>38</v>
      </c>
      <c r="L95" s="25">
        <v>59595</v>
      </c>
      <c r="M95" s="49">
        <f t="shared" ref="M95" si="25">SUM(L95-N95)</f>
        <v>7749</v>
      </c>
      <c r="N95" s="37">
        <f>36235+15611</f>
        <v>51846</v>
      </c>
      <c r="R95" s="50"/>
    </row>
    <row r="96" spans="1:18" x14ac:dyDescent="0.25">
      <c r="A96" s="9"/>
      <c r="B96" s="31"/>
      <c r="C96" s="29"/>
      <c r="D96" s="25"/>
      <c r="E96" s="26"/>
      <c r="F96" s="37"/>
      <c r="G96" s="15"/>
      <c r="H96" s="16"/>
      <c r="I96" s="36"/>
      <c r="J96" s="31"/>
      <c r="K96" s="29"/>
      <c r="L96" s="25"/>
      <c r="M96" s="26"/>
      <c r="N96" s="37"/>
    </row>
    <row r="97" spans="1:14" x14ac:dyDescent="0.25">
      <c r="A97" s="9">
        <v>3</v>
      </c>
      <c r="B97" s="31">
        <v>45152</v>
      </c>
      <c r="C97" s="28" t="s">
        <v>40</v>
      </c>
      <c r="D97" s="25">
        <v>919540</v>
      </c>
      <c r="E97" s="49">
        <f t="shared" ref="E97" si="26">SUM(D97-F97)</f>
        <v>119540</v>
      </c>
      <c r="F97" s="37">
        <v>800000</v>
      </c>
      <c r="G97" s="15"/>
      <c r="H97" s="16"/>
      <c r="I97" s="36">
        <v>3</v>
      </c>
      <c r="J97" s="31">
        <v>45177</v>
      </c>
      <c r="K97" s="28" t="s">
        <v>39</v>
      </c>
      <c r="L97" s="25">
        <v>65470.22</v>
      </c>
      <c r="M97" s="49">
        <f t="shared" ref="M97" si="27">SUM(L97-N97)</f>
        <v>7574</v>
      </c>
      <c r="N97" s="37">
        <f>36600+21296.22</f>
        <v>57896.22</v>
      </c>
    </row>
    <row r="98" spans="1:14" x14ac:dyDescent="0.25">
      <c r="A98" s="9"/>
      <c r="B98" s="31"/>
      <c r="C98" s="29"/>
      <c r="D98" s="25"/>
      <c r="E98" s="26"/>
      <c r="F98" s="37"/>
      <c r="G98" s="15"/>
      <c r="H98" s="16"/>
      <c r="I98" s="36"/>
      <c r="J98" s="31"/>
      <c r="K98" s="29"/>
      <c r="L98" s="25"/>
      <c r="M98" s="26"/>
      <c r="N98" s="37"/>
    </row>
    <row r="99" spans="1:14" x14ac:dyDescent="0.25">
      <c r="A99" s="9">
        <v>4</v>
      </c>
      <c r="B99" s="31"/>
      <c r="C99" s="29"/>
      <c r="D99" s="25"/>
      <c r="E99" s="49">
        <f t="shared" ref="E99" si="28">SUM(D99-F99)</f>
        <v>0</v>
      </c>
      <c r="F99" s="37"/>
      <c r="G99" s="15"/>
      <c r="H99" s="16"/>
      <c r="I99" s="36">
        <v>4</v>
      </c>
      <c r="J99" s="31">
        <v>45183</v>
      </c>
      <c r="K99" s="29" t="s">
        <v>50</v>
      </c>
      <c r="L99" s="25">
        <v>4873.68</v>
      </c>
      <c r="M99" s="49">
        <f t="shared" ref="M99" si="29">SUM(L99-N99)</f>
        <v>634</v>
      </c>
      <c r="N99" s="37">
        <v>4239.68</v>
      </c>
    </row>
    <row r="100" spans="1:14" x14ac:dyDescent="0.25">
      <c r="A100" s="9"/>
      <c r="B100" s="31"/>
      <c r="C100" s="29"/>
      <c r="D100" s="25"/>
      <c r="E100" s="26"/>
      <c r="F100" s="37"/>
      <c r="G100" s="15"/>
      <c r="H100" s="16"/>
      <c r="I100" s="36"/>
      <c r="J100" s="31"/>
      <c r="K100" s="29"/>
      <c r="L100" s="25"/>
      <c r="M100" s="26"/>
      <c r="N100" s="37"/>
    </row>
    <row r="101" spans="1:14" x14ac:dyDescent="0.25">
      <c r="A101" s="9">
        <v>5</v>
      </c>
      <c r="B101" s="31"/>
      <c r="C101" s="29"/>
      <c r="D101" s="25"/>
      <c r="E101" s="49">
        <f t="shared" ref="E101" si="30">SUM(D101-F101)</f>
        <v>0</v>
      </c>
      <c r="F101" s="37"/>
      <c r="G101" s="15"/>
      <c r="H101" s="16"/>
      <c r="I101" s="36">
        <v>5</v>
      </c>
      <c r="J101" s="31">
        <v>45183</v>
      </c>
      <c r="K101" s="29" t="s">
        <v>50</v>
      </c>
      <c r="L101" s="25">
        <v>7883.96</v>
      </c>
      <c r="M101" s="49">
        <f t="shared" ref="M101" si="31">SUM(L101-N101)</f>
        <v>1025</v>
      </c>
      <c r="N101" s="37">
        <v>6858.96</v>
      </c>
    </row>
    <row r="102" spans="1:14" x14ac:dyDescent="0.25">
      <c r="A102" s="8"/>
      <c r="B102" s="34"/>
      <c r="C102" s="30"/>
      <c r="D102" s="25"/>
      <c r="E102" s="25"/>
      <c r="F102" s="37"/>
      <c r="G102" s="15"/>
      <c r="H102" s="16"/>
      <c r="I102" s="38"/>
      <c r="J102" s="18"/>
      <c r="K102" s="30"/>
      <c r="L102" s="25"/>
      <c r="M102" s="25"/>
      <c r="N102" s="37"/>
    </row>
    <row r="103" spans="1:14" x14ac:dyDescent="0.25">
      <c r="A103" s="8"/>
      <c r="B103" s="19" t="s">
        <v>8</v>
      </c>
      <c r="C103" s="17"/>
      <c r="D103" s="27">
        <f>SUM(D93:D101)</f>
        <v>1062463.81</v>
      </c>
      <c r="E103" s="40">
        <f t="shared" ref="E103:F103" si="32">SUM(E93:E101)</f>
        <v>137184</v>
      </c>
      <c r="F103" s="39">
        <f t="shared" si="32"/>
        <v>925279.81</v>
      </c>
      <c r="G103" s="15"/>
      <c r="H103" s="16"/>
      <c r="I103" s="38"/>
      <c r="J103" s="19" t="s">
        <v>8</v>
      </c>
      <c r="K103" s="17"/>
      <c r="L103" s="27">
        <f>SUM(L93:L101)</f>
        <v>146431.55999999997</v>
      </c>
      <c r="M103" s="40">
        <f t="shared" ref="M103:N103" si="33">SUM(M93:M101)</f>
        <v>18101</v>
      </c>
      <c r="N103" s="39">
        <f t="shared" si="33"/>
        <v>128330.56000000001</v>
      </c>
    </row>
    <row r="104" spans="1:14" x14ac:dyDescent="0.25">
      <c r="A104" s="10"/>
      <c r="B104" s="20"/>
      <c r="C104" s="20"/>
      <c r="D104" s="20"/>
      <c r="E104" s="20"/>
      <c r="F104" s="15"/>
      <c r="G104" s="15"/>
      <c r="H104" s="16"/>
      <c r="I104" s="16"/>
      <c r="J104" s="20"/>
      <c r="K104" s="20"/>
      <c r="L104" s="20"/>
      <c r="M104" s="20"/>
      <c r="N104" s="15"/>
    </row>
    <row r="105" spans="1:14" x14ac:dyDescent="0.25">
      <c r="A105" s="10"/>
      <c r="B105" s="20"/>
      <c r="C105" s="21" t="s">
        <v>11</v>
      </c>
      <c r="D105" s="45" t="s">
        <v>33</v>
      </c>
      <c r="E105" s="45"/>
      <c r="F105" s="46"/>
      <c r="G105" s="22"/>
      <c r="H105" s="23"/>
      <c r="I105" s="23"/>
      <c r="J105" s="24"/>
      <c r="K105" s="21" t="s">
        <v>12</v>
      </c>
      <c r="L105" s="45" t="s">
        <v>34</v>
      </c>
      <c r="M105" s="45"/>
      <c r="N105" s="46"/>
    </row>
    <row r="106" spans="1:14" x14ac:dyDescent="0.25">
      <c r="A106" s="10"/>
      <c r="B106" s="20"/>
      <c r="C106" s="20"/>
      <c r="D106" s="20"/>
      <c r="E106" s="20"/>
      <c r="F106" s="15"/>
      <c r="G106" s="15"/>
      <c r="H106" s="16"/>
      <c r="I106" s="16"/>
      <c r="J106" s="20"/>
      <c r="K106" s="20"/>
      <c r="L106" s="20"/>
      <c r="M106" s="20"/>
      <c r="N106" s="15"/>
    </row>
    <row r="107" spans="1:14" x14ac:dyDescent="0.25">
      <c r="A107" s="10"/>
      <c r="B107" s="32">
        <v>45153</v>
      </c>
      <c r="C107" s="20"/>
      <c r="D107" s="20"/>
      <c r="E107" s="41">
        <v>119540</v>
      </c>
      <c r="F107" s="15"/>
      <c r="G107" s="15"/>
      <c r="H107" s="16"/>
      <c r="I107" s="16"/>
      <c r="J107" s="32">
        <v>45194</v>
      </c>
      <c r="K107" s="20"/>
      <c r="L107" s="20"/>
      <c r="M107" s="41">
        <v>18101</v>
      </c>
      <c r="N107" s="15"/>
    </row>
    <row r="108" spans="1:14" x14ac:dyDescent="0.25">
      <c r="A108" s="10"/>
      <c r="B108" s="20"/>
      <c r="C108" s="20"/>
      <c r="D108" s="20"/>
      <c r="E108" s="20"/>
      <c r="F108" s="15"/>
      <c r="G108" s="15"/>
      <c r="H108" s="16"/>
      <c r="I108" s="16"/>
      <c r="J108" s="20"/>
      <c r="K108" s="20"/>
      <c r="L108" s="20"/>
      <c r="M108" s="20"/>
      <c r="N108" s="15"/>
    </row>
    <row r="109" spans="1:14" x14ac:dyDescent="0.25">
      <c r="A109" s="10"/>
      <c r="B109" s="32">
        <v>45162</v>
      </c>
      <c r="C109" s="20"/>
      <c r="D109" s="20"/>
      <c r="E109" s="41">
        <v>17644</v>
      </c>
      <c r="F109" s="7"/>
      <c r="G109" s="7"/>
      <c r="H109" s="10"/>
      <c r="I109" s="10"/>
      <c r="J109" s="32"/>
      <c r="K109" s="20"/>
      <c r="L109" s="20"/>
      <c r="M109" s="26"/>
      <c r="N109" s="7"/>
    </row>
    <row r="110" spans="1:14" x14ac:dyDescent="0.25">
      <c r="A110" s="10"/>
      <c r="F110" s="7"/>
      <c r="G110" s="7"/>
      <c r="H110" s="10"/>
      <c r="I110" s="10"/>
      <c r="N110" s="7"/>
    </row>
    <row r="111" spans="1:14" x14ac:dyDescent="0.25">
      <c r="A111" s="10"/>
      <c r="F111" s="7"/>
      <c r="G111" s="7"/>
      <c r="H111" s="10"/>
      <c r="I111" s="10"/>
      <c r="J111" s="32"/>
      <c r="K111" s="20"/>
      <c r="L111" s="20"/>
      <c r="M111" s="26"/>
      <c r="N111" s="7"/>
    </row>
    <row r="112" spans="1:14" ht="14.4" thickBot="1" x14ac:dyDescent="0.3">
      <c r="A112" s="11"/>
      <c r="B112" s="12"/>
      <c r="C112" s="12"/>
      <c r="D112" s="12"/>
      <c r="E112" s="12"/>
      <c r="F112" s="13"/>
      <c r="G112" s="13"/>
      <c r="H112" s="11"/>
      <c r="I112" s="11"/>
      <c r="J112" s="12"/>
      <c r="K112" s="12"/>
      <c r="L112" s="12"/>
      <c r="M112" s="12"/>
      <c r="N112" s="13"/>
    </row>
    <row r="117" spans="1:14" ht="14.4" thickBot="1" x14ac:dyDescent="0.3"/>
    <row r="118" spans="1:14" ht="17.399999999999999" x14ac:dyDescent="0.3">
      <c r="A118" s="42" t="s">
        <v>41</v>
      </c>
      <c r="B118" s="43"/>
      <c r="C118" s="43"/>
      <c r="D118" s="43"/>
      <c r="E118" s="43"/>
      <c r="F118" s="44"/>
      <c r="G118" s="7"/>
      <c r="H118" s="10"/>
      <c r="I118" s="42" t="s">
        <v>42</v>
      </c>
      <c r="J118" s="43"/>
      <c r="K118" s="43"/>
      <c r="L118" s="43"/>
      <c r="M118" s="43"/>
      <c r="N118" s="44"/>
    </row>
    <row r="119" spans="1:14" x14ac:dyDescent="0.25">
      <c r="A119" s="8"/>
      <c r="B119" s="2"/>
      <c r="C119" s="2"/>
      <c r="D119" s="2"/>
      <c r="E119" s="2"/>
      <c r="F119" s="35"/>
      <c r="G119" s="7"/>
      <c r="H119" s="10"/>
      <c r="I119" s="8"/>
      <c r="J119" s="2"/>
      <c r="K119" s="2"/>
      <c r="L119" s="2"/>
      <c r="M119" s="2"/>
      <c r="N119" s="35"/>
    </row>
    <row r="120" spans="1:14" ht="27.6" x14ac:dyDescent="0.25">
      <c r="A120" s="8"/>
      <c r="B120" s="3" t="s">
        <v>0</v>
      </c>
      <c r="C120" s="3" t="s">
        <v>3</v>
      </c>
      <c r="D120" s="3" t="s">
        <v>1</v>
      </c>
      <c r="E120" s="3" t="s">
        <v>2</v>
      </c>
      <c r="F120" s="3" t="s">
        <v>51</v>
      </c>
      <c r="G120" s="7"/>
      <c r="H120" s="10"/>
      <c r="I120" s="8"/>
      <c r="J120" s="3" t="s">
        <v>0</v>
      </c>
      <c r="K120" s="3" t="s">
        <v>3</v>
      </c>
      <c r="L120" s="3" t="s">
        <v>1</v>
      </c>
      <c r="M120" s="3" t="s">
        <v>2</v>
      </c>
      <c r="N120" s="3" t="s">
        <v>51</v>
      </c>
    </row>
    <row r="121" spans="1:14" x14ac:dyDescent="0.25">
      <c r="A121" s="8"/>
      <c r="B121" s="2"/>
      <c r="C121" s="2"/>
      <c r="D121" s="2"/>
      <c r="E121" s="2"/>
      <c r="F121" s="35"/>
      <c r="G121" s="7"/>
      <c r="H121" s="10"/>
      <c r="I121" s="8"/>
      <c r="J121" s="2"/>
      <c r="K121" s="2"/>
      <c r="L121" s="2"/>
      <c r="M121" s="2"/>
      <c r="N121" s="35"/>
    </row>
    <row r="122" spans="1:14" x14ac:dyDescent="0.25">
      <c r="A122" s="9">
        <v>1</v>
      </c>
      <c r="B122" s="31">
        <v>45194</v>
      </c>
      <c r="C122" s="28" t="s">
        <v>45</v>
      </c>
      <c r="D122" s="37">
        <v>65050</v>
      </c>
      <c r="E122" s="49">
        <f>SUM(D122-F122)</f>
        <v>8456</v>
      </c>
      <c r="F122" s="37">
        <f>36236+20358</f>
        <v>56594</v>
      </c>
      <c r="G122" s="15"/>
      <c r="H122" s="16"/>
      <c r="I122" s="36">
        <v>1</v>
      </c>
      <c r="J122" s="31"/>
      <c r="K122" s="28"/>
      <c r="L122" s="25"/>
      <c r="M122" s="49">
        <f>SUM(L122-N122)</f>
        <v>0</v>
      </c>
      <c r="N122" s="37"/>
    </row>
    <row r="123" spans="1:14" x14ac:dyDescent="0.25">
      <c r="A123" s="9"/>
      <c r="B123" s="33"/>
      <c r="C123" s="29"/>
      <c r="D123" s="25"/>
      <c r="E123" s="26"/>
      <c r="F123" s="37"/>
      <c r="G123" s="15"/>
      <c r="H123" s="16"/>
      <c r="I123" s="36"/>
      <c r="J123" s="31"/>
      <c r="K123" s="29"/>
      <c r="L123" s="25"/>
      <c r="M123" s="26"/>
      <c r="N123" s="37"/>
    </row>
    <row r="124" spans="1:14" x14ac:dyDescent="0.25">
      <c r="A124" s="9">
        <v>2</v>
      </c>
      <c r="B124" s="31">
        <v>45196</v>
      </c>
      <c r="C124" s="28" t="s">
        <v>50</v>
      </c>
      <c r="D124" s="25">
        <v>7883.96</v>
      </c>
      <c r="E124" s="49">
        <f t="shared" ref="E124" si="34">SUM(D124-F124)</f>
        <v>1024</v>
      </c>
      <c r="F124" s="37">
        <v>6859.96</v>
      </c>
      <c r="G124" s="15"/>
      <c r="H124" s="16"/>
      <c r="I124" s="36">
        <v>2</v>
      </c>
      <c r="J124" s="31"/>
      <c r="K124" s="28"/>
      <c r="L124" s="25"/>
      <c r="M124" s="49">
        <f t="shared" ref="M124" si="35">SUM(L124-N124)</f>
        <v>0</v>
      </c>
      <c r="N124" s="37"/>
    </row>
    <row r="125" spans="1:14" x14ac:dyDescent="0.25">
      <c r="A125" s="9"/>
      <c r="B125" s="31"/>
      <c r="C125" s="29"/>
      <c r="D125" s="25"/>
      <c r="E125" s="26"/>
      <c r="F125" s="37"/>
      <c r="G125" s="15"/>
      <c r="H125" s="16"/>
      <c r="I125" s="36"/>
      <c r="J125" s="31"/>
      <c r="K125" s="29"/>
      <c r="L125" s="25"/>
      <c r="M125" s="26"/>
      <c r="N125" s="37"/>
    </row>
    <row r="126" spans="1:14" x14ac:dyDescent="0.25">
      <c r="A126" s="9">
        <v>3</v>
      </c>
      <c r="B126" s="31">
        <v>45208</v>
      </c>
      <c r="C126" s="28" t="s">
        <v>40</v>
      </c>
      <c r="D126" s="25">
        <v>460000</v>
      </c>
      <c r="E126" s="49">
        <f t="shared" ref="E126" si="36">SUM(D126-F126)</f>
        <v>59800</v>
      </c>
      <c r="F126" s="37">
        <v>400200</v>
      </c>
      <c r="G126" s="15"/>
      <c r="H126" s="16"/>
      <c r="I126" s="36">
        <v>3</v>
      </c>
      <c r="J126" s="31"/>
      <c r="K126" s="28"/>
      <c r="L126" s="25"/>
      <c r="M126" s="49">
        <f t="shared" ref="M126" si="37">SUM(L126-N126)</f>
        <v>0</v>
      </c>
      <c r="N126" s="37"/>
    </row>
    <row r="127" spans="1:14" x14ac:dyDescent="0.25">
      <c r="A127" s="9"/>
      <c r="B127" s="31"/>
      <c r="C127" s="29"/>
      <c r="D127" s="25"/>
      <c r="E127" s="26"/>
      <c r="F127" s="37"/>
      <c r="G127" s="15"/>
      <c r="H127" s="16"/>
      <c r="I127" s="36"/>
      <c r="J127" s="31"/>
      <c r="K127" s="29"/>
      <c r="L127" s="25"/>
      <c r="M127" s="26"/>
      <c r="N127" s="37"/>
    </row>
    <row r="128" spans="1:14" x14ac:dyDescent="0.25">
      <c r="A128" s="9">
        <v>4</v>
      </c>
      <c r="B128" s="31">
        <v>45209</v>
      </c>
      <c r="C128" s="29" t="s">
        <v>46</v>
      </c>
      <c r="D128" s="25">
        <v>53592.86</v>
      </c>
      <c r="E128" s="49">
        <f t="shared" ref="E128" si="38">SUM(D128-F128)</f>
        <v>6032</v>
      </c>
      <c r="F128" s="37">
        <f>30856+16704.86</f>
        <v>47560.86</v>
      </c>
      <c r="G128" s="15"/>
      <c r="H128" s="16"/>
      <c r="I128" s="36">
        <v>4</v>
      </c>
      <c r="J128" s="31"/>
      <c r="K128" s="29"/>
      <c r="L128" s="25"/>
      <c r="M128" s="49">
        <f t="shared" ref="M128" si="39">SUM(L128-N128)</f>
        <v>0</v>
      </c>
      <c r="N128" s="37"/>
    </row>
    <row r="129" spans="1:14" x14ac:dyDescent="0.25">
      <c r="A129" s="9"/>
      <c r="B129" s="31"/>
      <c r="C129" s="29"/>
      <c r="D129" s="25"/>
      <c r="E129" s="26"/>
      <c r="F129" s="37"/>
      <c r="G129" s="15"/>
      <c r="H129" s="16"/>
      <c r="I129" s="36"/>
      <c r="J129" s="31"/>
      <c r="K129" s="29"/>
      <c r="L129" s="25"/>
      <c r="M129" s="26"/>
      <c r="N129" s="37"/>
    </row>
    <row r="130" spans="1:14" x14ac:dyDescent="0.25">
      <c r="A130" s="9">
        <v>5</v>
      </c>
      <c r="B130" s="31"/>
      <c r="C130" s="29"/>
      <c r="D130" s="25"/>
      <c r="E130" s="49">
        <f t="shared" ref="E130" si="40">SUM(D130-F130)</f>
        <v>0</v>
      </c>
      <c r="F130" s="37"/>
      <c r="G130" s="15"/>
      <c r="H130" s="16"/>
      <c r="I130" s="36">
        <v>5</v>
      </c>
      <c r="J130" s="31"/>
      <c r="K130" s="29"/>
      <c r="L130" s="25"/>
      <c r="M130" s="49">
        <f t="shared" ref="M130" si="41">SUM(L130-N130)</f>
        <v>0</v>
      </c>
      <c r="N130" s="37"/>
    </row>
    <row r="131" spans="1:14" x14ac:dyDescent="0.25">
      <c r="A131" s="8"/>
      <c r="B131" s="34"/>
      <c r="C131" s="30"/>
      <c r="D131" s="25"/>
      <c r="E131" s="25"/>
      <c r="F131" s="37"/>
      <c r="G131" s="15"/>
      <c r="H131" s="16"/>
      <c r="I131" s="38"/>
      <c r="J131" s="18"/>
      <c r="K131" s="30"/>
      <c r="L131" s="25"/>
      <c r="M131" s="25"/>
      <c r="N131" s="37"/>
    </row>
    <row r="132" spans="1:14" x14ac:dyDescent="0.25">
      <c r="A132" s="8"/>
      <c r="B132" s="19" t="s">
        <v>8</v>
      </c>
      <c r="C132" s="17"/>
      <c r="D132" s="27">
        <f>SUM(D122:D130)</f>
        <v>586526.81999999995</v>
      </c>
      <c r="E132" s="40">
        <f t="shared" ref="E132:F132" si="42">SUM(E122:E130)</f>
        <v>75312</v>
      </c>
      <c r="F132" s="39">
        <f t="shared" si="42"/>
        <v>511214.82</v>
      </c>
      <c r="G132" s="15"/>
      <c r="H132" s="16"/>
      <c r="I132" s="38"/>
      <c r="J132" s="19" t="s">
        <v>8</v>
      </c>
      <c r="K132" s="17"/>
      <c r="L132" s="27">
        <f>SUM(L122:L130)</f>
        <v>0</v>
      </c>
      <c r="M132" s="27">
        <f t="shared" ref="M132:N132" si="43">SUM(M122:M130)</f>
        <v>0</v>
      </c>
      <c r="N132" s="39">
        <f t="shared" si="43"/>
        <v>0</v>
      </c>
    </row>
    <row r="133" spans="1:14" x14ac:dyDescent="0.25">
      <c r="A133" s="10"/>
      <c r="B133" s="20"/>
      <c r="C133" s="20"/>
      <c r="D133" s="20"/>
      <c r="E133" s="20"/>
      <c r="F133" s="15"/>
      <c r="G133" s="15"/>
      <c r="H133" s="16"/>
      <c r="I133" s="16"/>
      <c r="J133" s="20"/>
      <c r="K133" s="20"/>
      <c r="L133" s="20"/>
      <c r="M133" s="20"/>
      <c r="N133" s="15"/>
    </row>
    <row r="134" spans="1:14" x14ac:dyDescent="0.25">
      <c r="A134" s="10"/>
      <c r="B134" s="20"/>
      <c r="C134" s="21" t="s">
        <v>11</v>
      </c>
      <c r="D134" s="45" t="s">
        <v>43</v>
      </c>
      <c r="E134" s="45"/>
      <c r="F134" s="46"/>
      <c r="G134" s="22"/>
      <c r="H134" s="23"/>
      <c r="I134" s="23"/>
      <c r="J134" s="24"/>
      <c r="K134" s="21" t="s">
        <v>12</v>
      </c>
      <c r="L134" s="45" t="s">
        <v>44</v>
      </c>
      <c r="M134" s="45"/>
      <c r="N134" s="46"/>
    </row>
    <row r="135" spans="1:14" x14ac:dyDescent="0.25">
      <c r="A135" s="10"/>
      <c r="B135" s="20"/>
      <c r="C135" s="20"/>
      <c r="D135" s="20"/>
      <c r="E135" s="20"/>
      <c r="F135" s="15"/>
      <c r="G135" s="15"/>
      <c r="H135" s="16"/>
      <c r="I135" s="16"/>
      <c r="J135" s="20"/>
      <c r="K135" s="20"/>
      <c r="L135" s="20"/>
      <c r="M135" s="20"/>
      <c r="N135" s="15"/>
    </row>
    <row r="136" spans="1:14" x14ac:dyDescent="0.25">
      <c r="A136" s="10"/>
      <c r="B136" s="32">
        <v>45208</v>
      </c>
      <c r="C136" s="20"/>
      <c r="D136" s="20"/>
      <c r="E136" s="41">
        <v>59800</v>
      </c>
      <c r="F136" s="15"/>
      <c r="G136" s="15"/>
      <c r="H136" s="16"/>
      <c r="I136" s="16"/>
      <c r="J136" s="32"/>
      <c r="K136" s="20"/>
      <c r="L136" s="20"/>
      <c r="M136" s="26"/>
      <c r="N136" s="15"/>
    </row>
    <row r="137" spans="1:14" x14ac:dyDescent="0.25">
      <c r="A137" s="10"/>
      <c r="B137" s="20"/>
      <c r="C137" s="20"/>
      <c r="D137" s="20"/>
      <c r="E137" s="20"/>
      <c r="F137" s="15"/>
      <c r="G137" s="15"/>
      <c r="H137" s="16"/>
      <c r="I137" s="16"/>
      <c r="J137" s="20"/>
      <c r="K137" s="20"/>
      <c r="L137" s="20"/>
      <c r="M137" s="20"/>
      <c r="N137" s="15"/>
    </row>
    <row r="138" spans="1:14" x14ac:dyDescent="0.25">
      <c r="A138" s="10"/>
      <c r="B138" s="32">
        <v>45209</v>
      </c>
      <c r="C138" s="20"/>
      <c r="D138" s="20"/>
      <c r="E138" s="41">
        <v>15512</v>
      </c>
      <c r="F138" s="7"/>
      <c r="G138" s="7"/>
      <c r="H138" s="10"/>
      <c r="I138" s="10"/>
      <c r="J138" s="32"/>
      <c r="K138" s="20"/>
      <c r="L138" s="20"/>
      <c r="M138" s="26"/>
      <c r="N138" s="7"/>
    </row>
    <row r="139" spans="1:14" x14ac:dyDescent="0.25">
      <c r="A139" s="10"/>
      <c r="F139" s="7"/>
      <c r="G139" s="7"/>
      <c r="H139" s="10"/>
      <c r="I139" s="10"/>
      <c r="N139" s="7"/>
    </row>
    <row r="140" spans="1:14" x14ac:dyDescent="0.25">
      <c r="A140" s="10"/>
      <c r="F140" s="7"/>
      <c r="G140" s="7"/>
      <c r="H140" s="10"/>
      <c r="I140" s="10"/>
      <c r="J140" s="32"/>
      <c r="K140" s="20"/>
      <c r="L140" s="20"/>
      <c r="M140" s="26"/>
      <c r="N140" s="7"/>
    </row>
    <row r="141" spans="1:14" ht="14.4" thickBot="1" x14ac:dyDescent="0.3">
      <c r="A141" s="11"/>
      <c r="B141" s="12"/>
      <c r="C141" s="12"/>
      <c r="D141" s="12"/>
      <c r="E141" s="12"/>
      <c r="F141" s="13"/>
      <c r="G141" s="13"/>
      <c r="H141" s="11"/>
      <c r="I141" s="11"/>
      <c r="J141" s="12"/>
      <c r="K141" s="12"/>
      <c r="L141" s="12"/>
      <c r="M141" s="12"/>
      <c r="N141" s="13"/>
    </row>
  </sheetData>
  <mergeCells count="20">
    <mergeCell ref="A2:F2"/>
    <mergeCell ref="I2:N2"/>
    <mergeCell ref="D18:F18"/>
    <mergeCell ref="L18:N18"/>
    <mergeCell ref="A31:F31"/>
    <mergeCell ref="I31:N31"/>
    <mergeCell ref="A60:F60"/>
    <mergeCell ref="I60:N60"/>
    <mergeCell ref="D76:F76"/>
    <mergeCell ref="L76:N76"/>
    <mergeCell ref="D47:F47"/>
    <mergeCell ref="L47:N47"/>
    <mergeCell ref="A118:F118"/>
    <mergeCell ref="I118:N118"/>
    <mergeCell ref="D134:F134"/>
    <mergeCell ref="L134:N134"/>
    <mergeCell ref="A89:F89"/>
    <mergeCell ref="I89:N89"/>
    <mergeCell ref="D105:F105"/>
    <mergeCell ref="L105:N105"/>
  </mergeCells>
  <pageMargins left="0.27559055118110237" right="0.27559055118110237" top="0.27559055118110237" bottom="0.2755905511811023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2023-10-24T20:05:41Z</cp:lastPrinted>
  <dcterms:created xsi:type="dcterms:W3CDTF">2015-06-05T18:19:34Z</dcterms:created>
  <dcterms:modified xsi:type="dcterms:W3CDTF">2023-10-30T10:23:26Z</dcterms:modified>
</cp:coreProperties>
</file>